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7496" windowHeight="6972"/>
  </bookViews>
  <sheets>
    <sheet name="phân bổ" sheetId="1" r:id="rId1"/>
    <sheet name="Tổng hợp" sheetId="2" r:id="rId2"/>
  </sheets>
  <definedNames>
    <definedName name="_xlnm.Print_Titles" localSheetId="0">'phân bổ'!$9:$10</definedName>
    <definedName name="_xlnm.Print_Titles" localSheetId="1">'Tổng hợp'!$8:$8</definedName>
  </definedNames>
  <calcPr calcId="124519"/>
</workbook>
</file>

<file path=xl/calcChain.xml><?xml version="1.0" encoding="utf-8"?>
<calcChain xmlns="http://schemas.openxmlformats.org/spreadsheetml/2006/main">
  <c r="D39" i="1"/>
  <c r="D38"/>
  <c r="C13" i="2" l="1"/>
  <c r="C17"/>
  <c r="C16"/>
  <c r="C12"/>
  <c r="C11"/>
  <c r="C10"/>
  <c r="J54" i="1"/>
  <c r="F39"/>
  <c r="C39" s="1"/>
  <c r="F38"/>
  <c r="E39"/>
  <c r="E38"/>
  <c r="C38" s="1"/>
  <c r="D35"/>
  <c r="C35" s="1"/>
  <c r="C13"/>
  <c r="D13"/>
  <c r="D16"/>
  <c r="C16"/>
  <c r="D15"/>
  <c r="C15" s="1"/>
  <c r="D14"/>
  <c r="C14" s="1"/>
  <c r="E24"/>
  <c r="E13"/>
  <c r="E12" s="1"/>
  <c r="E27"/>
  <c r="E28"/>
  <c r="E34"/>
  <c r="E31"/>
  <c r="E30"/>
  <c r="E29"/>
  <c r="E17"/>
  <c r="D33"/>
  <c r="C33" s="1"/>
  <c r="E32"/>
  <c r="F53"/>
  <c r="F37"/>
  <c r="E37"/>
  <c r="D18"/>
  <c r="C18"/>
  <c r="D19"/>
  <c r="C19" s="1"/>
  <c r="C15" i="2" l="1"/>
  <c r="C14" s="1"/>
  <c r="D37" i="1"/>
  <c r="C37" s="1"/>
  <c r="F36"/>
  <c r="D53"/>
  <c r="C53" s="1"/>
  <c r="D17"/>
  <c r="E36"/>
  <c r="D32"/>
  <c r="D27"/>
  <c r="C27" s="1"/>
  <c r="D34"/>
  <c r="C34" s="1"/>
  <c r="C32" s="1"/>
  <c r="D36" l="1"/>
  <c r="C36"/>
  <c r="E20"/>
  <c r="D24"/>
  <c r="C24" s="1"/>
  <c r="D22"/>
  <c r="C22" s="1"/>
  <c r="D12"/>
  <c r="C17"/>
  <c r="C12" s="1"/>
  <c r="D21" l="1"/>
  <c r="D20" l="1"/>
  <c r="C21"/>
  <c r="C20" s="1"/>
</calcChain>
</file>

<file path=xl/sharedStrings.xml><?xml version="1.0" encoding="utf-8"?>
<sst xmlns="http://schemas.openxmlformats.org/spreadsheetml/2006/main" count="193" uniqueCount="86">
  <si>
    <t xml:space="preserve">Trong đó </t>
  </si>
  <si>
    <t>I</t>
  </si>
  <si>
    <t>II</t>
  </si>
  <si>
    <t>III</t>
  </si>
  <si>
    <t>Nội dung</t>
  </si>
  <si>
    <t>Tổng số
được giao</t>
  </si>
  <si>
    <t xml:space="preserve">Số 
TT </t>
  </si>
  <si>
    <t>Tổng số đã
phân bổ</t>
  </si>
  <si>
    <t>Chi sự nghiệp thể dục thể thao</t>
  </si>
  <si>
    <t>Chi sự nghiệp bảo vệ môi trường</t>
  </si>
  <si>
    <t>Chi quản lý hành chính</t>
  </si>
  <si>
    <t xml:space="preserve">DỰ TOÁN THU- CHI NGÂN SÁCH ĐƯỢC GIAO 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</si>
  <si>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</si>
  <si>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</si>
  <si>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</si>
  <si>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</si>
  <si>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THU- CHI NGÂN SÁCH NHÀ NƯỚC</t>
  </si>
  <si>
    <t>Dự toán được giao</t>
  </si>
  <si>
    <t>(Dùng cho đơn vị sử dụng ngân sách)</t>
  </si>
  <si>
    <t>(Dùng cho đơn vị dự toán ngân sách cấp I/đơn vị dự toán ngân sách cấp trên)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</si>
  <si>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</si>
  <si>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</si>
  <si>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</si>
  <si>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</si>
  <si>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</si>
  <si>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</si>
  <si>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</si>
  <si>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</si>
  <si>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</si>
  <si>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</si>
  <si>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</si>
  <si>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</si>
  <si>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</si>
  <si>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</si>
  <si>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</si>
  <si>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</si>
  <si>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</si>
  <si>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</si>
  <si>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</si>
  <si>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</si>
  <si>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</si>
  <si>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</si>
  <si>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</si>
  <si>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</si>
  <si>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</si>
  <si>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</si>
  <si>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</si>
  <si>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</si>
  <si>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</si>
  <si>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</si>
  <si>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</si>
  <si>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</si>
  <si>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</si>
  <si>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</si>
  <si>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</si>
  <si>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</si>
  <si>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</si>
  <si>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</si>
  <si>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</si>
  <si>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</si>
  <si>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</si>
  <si>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</si>
  <si>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</si>
  <si>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</si>
  <si>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</si>
  <si>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</si>
  <si>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 xml:space="preserve">Chi hoạt động kinh tế </t>
  </si>
  <si>
    <t>Biểu số 01</t>
  </si>
  <si>
    <t>Văn phòng Sở</t>
  </si>
  <si>
    <t>Chi sự nghiệp kinh tế</t>
  </si>
  <si>
    <t>VÀ PHÂN BỔ CHO CÁC ĐƠN VỊ TRỰC THUỘC NĂM 2018</t>
  </si>
  <si>
    <t xml:space="preserve"> Biểu số 2</t>
  </si>
  <si>
    <t xml:space="preserve">  Đơn vị: Sở Xây dựng Tây Ninh</t>
  </si>
  <si>
    <t xml:space="preserve"> Chương: 419</t>
  </si>
  <si>
    <t>(Kèm theo Quyết định số 44a/QĐ-SXD ngày 22/3/2018 của Sở Xây dựng )</t>
  </si>
  <si>
    <t xml:space="preserve"> - Lệ phí cấp phép xây dựng</t>
  </si>
  <si>
    <t xml:space="preserve"> - Lệ phí thông báo tiếp nhận hồ sơ công bố hợp quy</t>
  </si>
  <si>
    <t xml:space="preserve"> - Lệ phí cấp chứng chỉ hành nghề xây dựng và thiết kế CTXD</t>
  </si>
  <si>
    <t>Thanh tra Sở</t>
  </si>
  <si>
    <t xml:space="preserve">  ĐV tính: đồng</t>
  </si>
  <si>
    <t xml:space="preserve"> - Phí thẩm định hồ sơ quy hoạch</t>
  </si>
  <si>
    <t xml:space="preserve"> - Phí thẩm định thiết kế</t>
  </si>
  <si>
    <t>Chi cải cách tiền lương từ nguồn Phí, lệ phí</t>
  </si>
  <si>
    <t>Kinh phí nhiệm vụ thường xuyên</t>
  </si>
  <si>
    <t>(Kèm theo Quyết định số 44a/QĐ-SXD ngày 22/3/2018 của Sở Xây dựng)</t>
  </si>
  <si>
    <t>Đvt:  đồng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</si>
</sst>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31">
    <font>
      <sz val="11"/>
      <color theme="1"/>
      <name val="Calibri"/>
      <family val="2"/>
      <charset val="163"/>
      <scheme val="minor"/>
    </font>
    <font>
      <sz val="11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sz val="14"/>
      <color indexed="8"/>
      <name val="Cambria"/>
      <family val="1"/>
      <charset val="163"/>
    </font>
    <font>
      <sz val="12"/>
      <color indexed="8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Cambria"/>
      <family val="1"/>
      <charset val="163"/>
    </font>
    <font>
      <i/>
      <sz val="12"/>
      <color indexed="8"/>
      <name val="Cambria"/>
      <family val="1"/>
      <charset val="163"/>
    </font>
    <font>
      <b/>
      <sz val="11"/>
      <color indexed="8"/>
      <name val="Cambria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1"/>
      <color indexed="8"/>
      <name val="Cambria"/>
      <family val="1"/>
      <charset val="163"/>
    </font>
    <font>
      <sz val="11"/>
      <color indexed="8"/>
      <name val="Calibri"/>
      <family val="2"/>
      <charset val="163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Cambria"/>
      <family val="1"/>
    </font>
    <font>
      <sz val="8"/>
      <name val="Calibri"/>
      <family val="2"/>
      <charset val="163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0" fontId="13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 wrapText="1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0" fontId="5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3" xfId="0" applyFont="1" applyBorder="1" applyAlignment="1"/>
    <xf numFmtId="0" fontId="25" fillId="0" borderId="0" xfId="0" applyFont="1"/>
    <xf numFmtId="0" fontId="26" fillId="0" borderId="0" xfId="0" applyFont="1"/>
    <xf numFmtId="0" fontId="23" fillId="0" borderId="7" xfId="0" applyFont="1" applyBorder="1" applyAlignment="1"/>
    <xf numFmtId="0" fontId="23" fillId="0" borderId="7" xfId="0" applyFont="1" applyBorder="1" applyAlignment="1">
      <alignment wrapText="1"/>
    </xf>
    <xf numFmtId="3" fontId="23" fillId="0" borderId="7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3" fontId="29" fillId="2" borderId="7" xfId="0" applyNumberFormat="1" applyFont="1" applyFill="1" applyBorder="1" applyAlignment="1">
      <alignment horizontal="right" wrapText="1"/>
    </xf>
    <xf numFmtId="166" fontId="20" fillId="0" borderId="0" xfId="0" applyNumberFormat="1" applyFont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wrapText="1"/>
    </xf>
    <xf numFmtId="166" fontId="18" fillId="0" borderId="8" xfId="0" applyNumberFormat="1" applyFont="1" applyBorder="1" applyAlignment="1">
      <alignment horizontal="right"/>
    </xf>
    <xf numFmtId="166" fontId="18" fillId="0" borderId="8" xfId="0" applyNumberFormat="1" applyFont="1" applyBorder="1" applyAlignment="1">
      <alignment horizontal="center"/>
    </xf>
    <xf numFmtId="166" fontId="21" fillId="0" borderId="7" xfId="0" applyNumberFormat="1" applyFont="1" applyBorder="1" applyAlignment="1">
      <alignment horizontal="right"/>
    </xf>
    <xf numFmtId="166" fontId="21" fillId="0" borderId="7" xfId="0" applyNumberFormat="1" applyFont="1" applyBorder="1" applyAlignment="1">
      <alignment vertical="top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>
      <alignment wrapText="1"/>
    </xf>
    <xf numFmtId="3" fontId="21" fillId="0" borderId="7" xfId="0" applyNumberFormat="1" applyFont="1" applyBorder="1" applyAlignment="1">
      <alignment horizontal="right"/>
    </xf>
    <xf numFmtId="0" fontId="21" fillId="0" borderId="7" xfId="0" applyFont="1" applyBorder="1"/>
    <xf numFmtId="0" fontId="22" fillId="0" borderId="7" xfId="0" applyFont="1" applyBorder="1" applyAlignment="1">
      <alignment horizontal="center"/>
    </xf>
    <xf numFmtId="166" fontId="21" fillId="0" borderId="7" xfId="1" applyNumberFormat="1" applyFont="1" applyBorder="1" applyAlignment="1">
      <alignment horizontal="right"/>
    </xf>
    <xf numFmtId="0" fontId="22" fillId="0" borderId="7" xfId="0" applyFont="1" applyBorder="1"/>
    <xf numFmtId="166" fontId="21" fillId="0" borderId="7" xfId="0" applyNumberFormat="1" applyFont="1" applyBorder="1" applyAlignment="1">
      <alignment horizontal="right" wrapText="1"/>
    </xf>
    <xf numFmtId="0" fontId="21" fillId="0" borderId="7" xfId="0" applyFont="1" applyBorder="1" applyAlignment="1">
      <alignment horizontal="right"/>
    </xf>
    <xf numFmtId="166" fontId="22" fillId="0" borderId="7" xfId="1" applyNumberFormat="1" applyFont="1" applyBorder="1" applyAlignment="1">
      <alignment horizontal="right"/>
    </xf>
    <xf numFmtId="0" fontId="21" fillId="0" borderId="7" xfId="0" applyFont="1" applyBorder="1" applyAlignment="1">
      <alignment horizontal="right" vertical="top"/>
    </xf>
    <xf numFmtId="0" fontId="22" fillId="0" borderId="7" xfId="0" applyFont="1" applyBorder="1" applyAlignment="1">
      <alignment horizontal="right" vertical="top"/>
    </xf>
    <xf numFmtId="0" fontId="22" fillId="0" borderId="7" xfId="0" applyFont="1" applyBorder="1" applyAlignment="1">
      <alignment horizontal="right"/>
    </xf>
    <xf numFmtId="165" fontId="22" fillId="0" borderId="7" xfId="0" applyNumberFormat="1" applyFont="1" applyBorder="1" applyAlignment="1">
      <alignment horizontal="right"/>
    </xf>
    <xf numFmtId="165" fontId="22" fillId="0" borderId="7" xfId="1" applyNumberFormat="1" applyFont="1" applyBorder="1" applyAlignment="1">
      <alignment horizontal="right"/>
    </xf>
    <xf numFmtId="0" fontId="22" fillId="0" borderId="7" xfId="0" applyFont="1" applyBorder="1" applyAlignment="1"/>
    <xf numFmtId="0" fontId="18" fillId="0" borderId="7" xfId="0" applyFont="1" applyBorder="1" applyAlignment="1">
      <alignment horizontal="center"/>
    </xf>
    <xf numFmtId="0" fontId="30" fillId="0" borderId="7" xfId="0" applyFont="1" applyBorder="1" applyAlignment="1"/>
    <xf numFmtId="166" fontId="18" fillId="0" borderId="7" xfId="0" applyNumberFormat="1" applyFont="1" applyBorder="1" applyAlignment="1">
      <alignment horizontal="right"/>
    </xf>
    <xf numFmtId="166" fontId="18" fillId="0" borderId="7" xfId="1" applyNumberFormat="1" applyFont="1" applyBorder="1" applyAlignment="1">
      <alignment horizontal="right"/>
    </xf>
    <xf numFmtId="3" fontId="30" fillId="0" borderId="7" xfId="0" applyNumberFormat="1" applyFont="1" applyBorder="1" applyAlignment="1">
      <alignment horizontal="right"/>
    </xf>
    <xf numFmtId="0" fontId="18" fillId="0" borderId="7" xfId="0" applyFont="1" applyBorder="1" applyAlignment="1">
      <alignment wrapText="1"/>
    </xf>
    <xf numFmtId="3" fontId="18" fillId="0" borderId="7" xfId="0" applyNumberFormat="1" applyFont="1" applyBorder="1"/>
    <xf numFmtId="3" fontId="21" fillId="0" borderId="7" xfId="0" applyNumberFormat="1" applyFont="1" applyBorder="1"/>
    <xf numFmtId="3" fontId="21" fillId="0" borderId="7" xfId="0" applyNumberFormat="1" applyFont="1" applyBorder="1" applyAlignment="1"/>
    <xf numFmtId="3" fontId="21" fillId="0" borderId="7" xfId="1" applyNumberFormat="1" applyFont="1" applyBorder="1"/>
    <xf numFmtId="3" fontId="21" fillId="0" borderId="7" xfId="1" applyNumberFormat="1" applyFont="1" applyBorder="1" applyAlignment="1"/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2" fillId="0" borderId="7" xfId="0" applyFont="1" applyBorder="1" applyAlignment="1">
      <alignment wrapText="1"/>
    </xf>
    <xf numFmtId="166" fontId="21" fillId="0" borderId="7" xfId="0" applyNumberFormat="1" applyFont="1" applyBorder="1"/>
    <xf numFmtId="166" fontId="21" fillId="0" borderId="7" xfId="1" applyNumberFormat="1" applyFont="1" applyBorder="1"/>
    <xf numFmtId="166" fontId="22" fillId="0" borderId="7" xfId="0" applyNumberFormat="1" applyFont="1" applyBorder="1"/>
    <xf numFmtId="166" fontId="22" fillId="0" borderId="7" xfId="1" applyNumberFormat="1" applyFont="1" applyBorder="1"/>
    <xf numFmtId="166" fontId="22" fillId="0" borderId="7" xfId="1" applyNumberFormat="1" applyFont="1" applyBorder="1" applyAlignment="1"/>
    <xf numFmtId="0" fontId="21" fillId="0" borderId="7" xfId="0" applyFont="1" applyBorder="1" applyAlignment="1">
      <alignment horizontal="justify" wrapText="1"/>
    </xf>
    <xf numFmtId="0" fontId="21" fillId="0" borderId="7" xfId="0" applyFont="1" applyBorder="1" applyAlignment="1"/>
    <xf numFmtId="0" fontId="21" fillId="0" borderId="9" xfId="0" applyFont="1" applyBorder="1" applyAlignment="1">
      <alignment horizontal="center"/>
    </xf>
    <xf numFmtId="0" fontId="22" fillId="0" borderId="9" xfId="0" applyFont="1" applyBorder="1" applyAlignment="1">
      <alignment wrapText="1"/>
    </xf>
    <xf numFmtId="0" fontId="20" fillId="0" borderId="9" xfId="0" applyFont="1" applyBorder="1"/>
    <xf numFmtId="0" fontId="21" fillId="0" borderId="7" xfId="0" applyFont="1" applyBorder="1" applyAlignment="1">
      <alignment horizontal="left"/>
    </xf>
    <xf numFmtId="0" fontId="18" fillId="0" borderId="7" xfId="0" applyFont="1" applyBorder="1" applyAlignment="1">
      <alignment horizontal="right"/>
    </xf>
    <xf numFmtId="0" fontId="18" fillId="0" borderId="7" xfId="0" applyFont="1" applyBorder="1" applyAlignment="1">
      <alignment horizontal="left"/>
    </xf>
    <xf numFmtId="0" fontId="18" fillId="0" borderId="7" xfId="0" applyFont="1" applyBorder="1" applyAlignment="1"/>
    <xf numFmtId="3" fontId="18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wrapText="1"/>
    </xf>
    <xf numFmtId="0" fontId="14" fillId="0" borderId="7" xfId="0" applyFont="1" applyBorder="1" applyAlignment="1">
      <alignment horizontal="right"/>
    </xf>
    <xf numFmtId="0" fontId="1" fillId="0" borderId="7" xfId="0" applyNumberFormat="1" applyFont="1" applyBorder="1"/>
    <xf numFmtId="0" fontId="15" fillId="0" borderId="7" xfId="0" applyFont="1" applyBorder="1" applyAlignment="1">
      <alignment horizontal="right"/>
    </xf>
    <xf numFmtId="0" fontId="7" fillId="0" borderId="7" xfId="0" applyFont="1" applyBorder="1" applyAlignment="1">
      <alignment wrapText="1"/>
    </xf>
    <xf numFmtId="0" fontId="6" fillId="0" borderId="7" xfId="0" applyNumberFormat="1" applyFont="1" applyBorder="1" applyAlignment="1"/>
    <xf numFmtId="0" fontId="6" fillId="0" borderId="7" xfId="0" applyNumberFormat="1" applyFont="1" applyBorder="1"/>
    <xf numFmtId="0" fontId="7" fillId="0" borderId="7" xfId="0" applyNumberFormat="1" applyFont="1" applyBorder="1"/>
    <xf numFmtId="0" fontId="6" fillId="0" borderId="9" xfId="0" applyFont="1" applyBorder="1" applyAlignment="1">
      <alignment horizontal="right"/>
    </xf>
    <xf numFmtId="0" fontId="3" fillId="0" borderId="9" xfId="0" applyNumberFormat="1" applyFont="1" applyBorder="1"/>
    <xf numFmtId="3" fontId="10" fillId="0" borderId="8" xfId="0" applyNumberFormat="1" applyFont="1" applyBorder="1"/>
    <xf numFmtId="0" fontId="6" fillId="0" borderId="7" xfId="0" applyFont="1" applyBorder="1" applyAlignment="1">
      <alignment horizontal="justify"/>
    </xf>
    <xf numFmtId="0" fontId="6" fillId="0" borderId="7" xfId="0" applyFont="1" applyBorder="1" applyAlignment="1"/>
    <xf numFmtId="0" fontId="7" fillId="0" borderId="7" xfId="0" applyFont="1" applyBorder="1" applyAlignment="1"/>
    <xf numFmtId="0" fontId="7" fillId="0" borderId="9" xfId="0" applyFont="1" applyBorder="1" applyAlignment="1"/>
    <xf numFmtId="0" fontId="30" fillId="0" borderId="7" xfId="0" applyFont="1" applyBorder="1" applyAlignment="1">
      <alignment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/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>
      <selection activeCell="H7" sqref="H7"/>
    </sheetView>
  </sheetViews>
  <sheetFormatPr defaultColWidth="9" defaultRowHeight="18"/>
  <cols>
    <col min="1" max="1" width="4.44140625" style="18" customWidth="1"/>
    <col min="2" max="2" width="33.44140625" style="18" customWidth="1"/>
    <col min="3" max="6" width="16.33203125" style="18" customWidth="1"/>
    <col min="7" max="9" width="9" style="18"/>
    <col min="10" max="10" width="18.33203125" style="18" bestFit="1" customWidth="1"/>
    <col min="11" max="16384" width="9" style="18"/>
  </cols>
  <sheetData>
    <row r="1" spans="1:6" ht="21" customHeight="1">
      <c r="B1" s="26"/>
      <c r="C1" s="26"/>
      <c r="D1" s="26"/>
      <c r="E1" s="26"/>
      <c r="F1" s="26" t="s">
        <v>67</v>
      </c>
    </row>
    <row r="2" spans="1:6">
      <c r="A2" s="105" t="s">
        <v>72</v>
      </c>
      <c r="B2" s="105"/>
      <c r="C2" s="16"/>
      <c r="D2" s="19"/>
      <c r="E2" s="106"/>
      <c r="F2" s="106"/>
    </row>
    <row r="3" spans="1:6">
      <c r="A3" s="105" t="s">
        <v>73</v>
      </c>
      <c r="B3" s="105"/>
      <c r="C3" s="16"/>
      <c r="D3" s="19"/>
      <c r="E3" s="19"/>
      <c r="F3" s="19"/>
    </row>
    <row r="4" spans="1:6">
      <c r="A4" s="106" t="s">
        <v>11</v>
      </c>
      <c r="B4" s="106"/>
      <c r="C4" s="106"/>
      <c r="D4" s="106"/>
      <c r="E4" s="106"/>
      <c r="F4" s="106"/>
    </row>
    <row r="5" spans="1:6">
      <c r="A5" s="106" t="s">
        <v>70</v>
      </c>
      <c r="B5" s="106"/>
      <c r="C5" s="106"/>
      <c r="D5" s="106"/>
      <c r="E5" s="106"/>
      <c r="F5" s="106"/>
    </row>
    <row r="6" spans="1:6">
      <c r="A6" s="109" t="s">
        <v>74</v>
      </c>
      <c r="B6" s="109"/>
      <c r="C6" s="109"/>
      <c r="D6" s="109"/>
      <c r="E6" s="109"/>
      <c r="F6" s="109"/>
    </row>
    <row r="7" spans="1:6">
      <c r="A7" s="110" t="s">
        <v>19</v>
      </c>
      <c r="B7" s="110"/>
      <c r="C7" s="110"/>
      <c r="D7" s="110"/>
      <c r="E7" s="110"/>
      <c r="F7" s="110"/>
    </row>
    <row r="8" spans="1:6">
      <c r="A8" s="19"/>
      <c r="B8" s="19"/>
      <c r="C8" s="19"/>
      <c r="D8" s="19"/>
      <c r="F8" s="20" t="s">
        <v>79</v>
      </c>
    </row>
    <row r="9" spans="1:6" ht="23.25" customHeight="1">
      <c r="A9" s="103" t="s">
        <v>6</v>
      </c>
      <c r="B9" s="101" t="s">
        <v>4</v>
      </c>
      <c r="C9" s="103" t="s">
        <v>5</v>
      </c>
      <c r="D9" s="103" t="s">
        <v>7</v>
      </c>
      <c r="E9" s="107" t="s">
        <v>0</v>
      </c>
      <c r="F9" s="108"/>
    </row>
    <row r="10" spans="1:6" ht="37.5" customHeight="1">
      <c r="A10" s="102"/>
      <c r="B10" s="102"/>
      <c r="C10" s="104"/>
      <c r="D10" s="104"/>
      <c r="E10" s="17" t="s">
        <v>68</v>
      </c>
      <c r="F10" s="17" t="s">
        <v>78</v>
      </c>
    </row>
    <row r="11" spans="1:6" s="21" customFormat="1" ht="37.5" customHeight="1">
      <c r="A11" s="29" t="s">
        <v>1</v>
      </c>
      <c r="B11" s="30" t="s">
        <v>20</v>
      </c>
      <c r="C11" s="31"/>
      <c r="D11" s="31"/>
      <c r="E11" s="31"/>
      <c r="F11" s="32"/>
    </row>
    <row r="12" spans="1:6" ht="24.75" customHeight="1">
      <c r="A12" s="76">
        <v>1</v>
      </c>
      <c r="B12" s="77" t="s">
        <v>21</v>
      </c>
      <c r="C12" s="53">
        <f>C13+C17</f>
        <v>2603000000</v>
      </c>
      <c r="D12" s="53">
        <f>D13+D17</f>
        <v>2603000000</v>
      </c>
      <c r="E12" s="53">
        <f>E13+E17</f>
        <v>2603000000</v>
      </c>
      <c r="F12" s="34"/>
    </row>
    <row r="13" spans="1:6" ht="24.75" customHeight="1">
      <c r="A13" s="35" t="s">
        <v>22</v>
      </c>
      <c r="B13" s="36" t="s">
        <v>23</v>
      </c>
      <c r="C13" s="37">
        <f t="shared" ref="C13:D13" si="0">SUM(C14:C16)</f>
        <v>59000000</v>
      </c>
      <c r="D13" s="37">
        <f t="shared" si="0"/>
        <v>59000000</v>
      </c>
      <c r="E13" s="37">
        <f>SUM(E14:E16)</f>
        <v>59000000</v>
      </c>
      <c r="F13" s="38"/>
    </row>
    <row r="14" spans="1:6" s="22" customFormat="1" ht="24.75" customHeight="1">
      <c r="A14" s="39"/>
      <c r="B14" s="23" t="s">
        <v>75</v>
      </c>
      <c r="C14" s="40">
        <f t="shared" ref="C14:C16" si="1">D14</f>
        <v>19000000</v>
      </c>
      <c r="D14" s="40">
        <f t="shared" ref="D14:D16" si="2">SUM(E14:F14)</f>
        <v>19000000</v>
      </c>
      <c r="E14" s="25">
        <v>19000000</v>
      </c>
      <c r="F14" s="41"/>
    </row>
    <row r="15" spans="1:6" s="22" customFormat="1" ht="32.25" customHeight="1">
      <c r="A15" s="39"/>
      <c r="B15" s="24" t="s">
        <v>76</v>
      </c>
      <c r="C15" s="40">
        <f t="shared" si="1"/>
        <v>10000000</v>
      </c>
      <c r="D15" s="40">
        <f t="shared" si="2"/>
        <v>10000000</v>
      </c>
      <c r="E15" s="25">
        <v>10000000</v>
      </c>
      <c r="F15" s="41"/>
    </row>
    <row r="16" spans="1:6" s="22" customFormat="1" ht="36" customHeight="1">
      <c r="A16" s="39"/>
      <c r="B16" s="24" t="s">
        <v>77</v>
      </c>
      <c r="C16" s="40">
        <f t="shared" si="1"/>
        <v>30000000</v>
      </c>
      <c r="D16" s="40">
        <f t="shared" si="2"/>
        <v>30000000</v>
      </c>
      <c r="E16" s="25">
        <v>30000000</v>
      </c>
      <c r="F16" s="41"/>
    </row>
    <row r="17" spans="1:12" ht="24.75" customHeight="1">
      <c r="A17" s="35" t="s">
        <v>24</v>
      </c>
      <c r="B17" s="36" t="s">
        <v>25</v>
      </c>
      <c r="C17" s="40">
        <f>D17</f>
        <v>2544000000</v>
      </c>
      <c r="D17" s="40">
        <f>SUM(E17:F17)</f>
        <v>2544000000</v>
      </c>
      <c r="E17" s="37">
        <f>E18+E19</f>
        <v>2544000000</v>
      </c>
      <c r="F17" s="38"/>
    </row>
    <row r="18" spans="1:12" s="22" customFormat="1" ht="24.75" customHeight="1">
      <c r="A18" s="39"/>
      <c r="B18" s="23" t="s">
        <v>80</v>
      </c>
      <c r="C18" s="40">
        <f>D18</f>
        <v>300000000</v>
      </c>
      <c r="D18" s="40">
        <f>SUM(E18:F18)</f>
        <v>300000000</v>
      </c>
      <c r="E18" s="25">
        <v>300000000</v>
      </c>
      <c r="F18" s="41"/>
    </row>
    <row r="19" spans="1:12" s="22" customFormat="1" ht="24.75" customHeight="1">
      <c r="A19" s="39"/>
      <c r="B19" s="23" t="s">
        <v>81</v>
      </c>
      <c r="C19" s="40">
        <f>D19</f>
        <v>2244000000</v>
      </c>
      <c r="D19" s="40">
        <f>SUM(E19:F19)</f>
        <v>2244000000</v>
      </c>
      <c r="E19" s="25">
        <v>2244000000</v>
      </c>
      <c r="F19" s="41"/>
    </row>
    <row r="20" spans="1:12" ht="24.75" customHeight="1">
      <c r="A20" s="51">
        <v>2</v>
      </c>
      <c r="B20" s="78" t="s">
        <v>26</v>
      </c>
      <c r="C20" s="53">
        <f>C21+C24</f>
        <v>2335600000</v>
      </c>
      <c r="D20" s="53">
        <f t="shared" ref="D20:E20" si="3">D21+D24</f>
        <v>2335600000</v>
      </c>
      <c r="E20" s="53">
        <f t="shared" si="3"/>
        <v>2335600000</v>
      </c>
      <c r="F20" s="42"/>
    </row>
    <row r="21" spans="1:12" ht="24.75" customHeight="1">
      <c r="A21" s="35" t="s">
        <v>27</v>
      </c>
      <c r="B21" s="36" t="s">
        <v>69</v>
      </c>
      <c r="C21" s="40">
        <f>D21</f>
        <v>0</v>
      </c>
      <c r="D21" s="40">
        <f>SUM(E21:F21)</f>
        <v>0</v>
      </c>
      <c r="E21" s="43"/>
      <c r="F21" s="38"/>
    </row>
    <row r="22" spans="1:12" ht="24.75" customHeight="1">
      <c r="A22" s="35" t="s">
        <v>28</v>
      </c>
      <c r="B22" s="36" t="s">
        <v>29</v>
      </c>
      <c r="C22" s="44">
        <f>D22</f>
        <v>0</v>
      </c>
      <c r="D22" s="44">
        <f>SUM(E22:F22)</f>
        <v>0</v>
      </c>
      <c r="E22" s="43"/>
      <c r="F22" s="38"/>
    </row>
    <row r="23" spans="1:12" ht="35.25" customHeight="1">
      <c r="A23" s="35" t="s">
        <v>30</v>
      </c>
      <c r="B23" s="36" t="s">
        <v>31</v>
      </c>
      <c r="C23" s="45"/>
      <c r="D23" s="43"/>
      <c r="E23" s="43"/>
      <c r="F23" s="38"/>
    </row>
    <row r="24" spans="1:12" ht="24.75" customHeight="1">
      <c r="A24" s="35" t="s">
        <v>32</v>
      </c>
      <c r="B24" s="36" t="s">
        <v>10</v>
      </c>
      <c r="C24" s="37">
        <f>D24</f>
        <v>2335600000</v>
      </c>
      <c r="D24" s="37">
        <f>E24</f>
        <v>2335600000</v>
      </c>
      <c r="E24" s="37">
        <f>E12-E27</f>
        <v>2335600000</v>
      </c>
      <c r="F24" s="38"/>
    </row>
    <row r="25" spans="1:12" ht="24.75" customHeight="1">
      <c r="A25" s="35" t="s">
        <v>28</v>
      </c>
      <c r="B25" s="36" t="s">
        <v>33</v>
      </c>
      <c r="C25" s="45"/>
      <c r="D25" s="43"/>
      <c r="E25" s="43"/>
      <c r="F25" s="38"/>
    </row>
    <row r="26" spans="1:12" ht="39" customHeight="1">
      <c r="A26" s="35" t="s">
        <v>30</v>
      </c>
      <c r="B26" s="36" t="s">
        <v>34</v>
      </c>
      <c r="C26" s="45"/>
      <c r="D26" s="43"/>
      <c r="E26" s="43"/>
      <c r="F26" s="38"/>
    </row>
    <row r="27" spans="1:12" ht="24.75" customHeight="1">
      <c r="A27" s="51">
        <v>3</v>
      </c>
      <c r="B27" s="78" t="s">
        <v>35</v>
      </c>
      <c r="C27" s="54">
        <f>D27</f>
        <v>267400000</v>
      </c>
      <c r="D27" s="79">
        <f>SUM(E27:F27)</f>
        <v>267400000</v>
      </c>
      <c r="E27" s="79">
        <f>E28+E32</f>
        <v>267400000</v>
      </c>
      <c r="F27" s="38"/>
      <c r="L27" s="27"/>
    </row>
    <row r="28" spans="1:12" ht="24.75" customHeight="1">
      <c r="A28" s="35" t="s">
        <v>36</v>
      </c>
      <c r="B28" s="36" t="s">
        <v>23</v>
      </c>
      <c r="C28" s="45"/>
      <c r="D28" s="43"/>
      <c r="E28" s="37">
        <f>SUM(E29:E31)</f>
        <v>43000000</v>
      </c>
      <c r="F28" s="38"/>
    </row>
    <row r="29" spans="1:12" ht="24.75" customHeight="1">
      <c r="A29" s="35"/>
      <c r="B29" s="23" t="s">
        <v>75</v>
      </c>
      <c r="C29" s="45"/>
      <c r="D29" s="43"/>
      <c r="E29" s="25">
        <f>19000000</f>
        <v>19000000</v>
      </c>
      <c r="F29" s="38"/>
    </row>
    <row r="30" spans="1:12" s="22" customFormat="1" ht="36" customHeight="1">
      <c r="A30" s="39"/>
      <c r="B30" s="24" t="s">
        <v>76</v>
      </c>
      <c r="C30" s="46"/>
      <c r="D30" s="47"/>
      <c r="E30" s="25">
        <f>10000000*90%</f>
        <v>9000000</v>
      </c>
      <c r="F30" s="41"/>
    </row>
    <row r="31" spans="1:12" s="22" customFormat="1" ht="36.75" customHeight="1">
      <c r="A31" s="39"/>
      <c r="B31" s="24" t="s">
        <v>77</v>
      </c>
      <c r="C31" s="46"/>
      <c r="D31" s="47"/>
      <c r="E31" s="25">
        <f>30000000*50%</f>
        <v>15000000</v>
      </c>
      <c r="F31" s="41"/>
    </row>
    <row r="32" spans="1:12" ht="24.75" customHeight="1">
      <c r="A32" s="35" t="s">
        <v>37</v>
      </c>
      <c r="B32" s="36" t="s">
        <v>25</v>
      </c>
      <c r="C32" s="33">
        <f>SUM(C33:C34)</f>
        <v>224400000</v>
      </c>
      <c r="D32" s="37">
        <f>SUM(E32:F32)</f>
        <v>224400000</v>
      </c>
      <c r="E32" s="37">
        <f>E33+E34</f>
        <v>224400000</v>
      </c>
      <c r="F32" s="38"/>
    </row>
    <row r="33" spans="1:6" s="22" customFormat="1" ht="24.75" customHeight="1">
      <c r="A33" s="39"/>
      <c r="B33" s="23" t="s">
        <v>80</v>
      </c>
      <c r="C33" s="48">
        <f>D33</f>
        <v>0</v>
      </c>
      <c r="D33" s="49">
        <f>SUM(E33:F33)</f>
        <v>0</v>
      </c>
      <c r="E33" s="25"/>
      <c r="F33" s="41"/>
    </row>
    <row r="34" spans="1:6" s="22" customFormat="1" ht="24.75" customHeight="1">
      <c r="A34" s="39"/>
      <c r="B34" s="23" t="s">
        <v>81</v>
      </c>
      <c r="C34" s="33">
        <f>D34</f>
        <v>224400000</v>
      </c>
      <c r="D34" s="40">
        <f>SUM(E34:F34)</f>
        <v>224400000</v>
      </c>
      <c r="E34" s="25">
        <f>2244000000*10%</f>
        <v>224400000</v>
      </c>
      <c r="F34" s="50"/>
    </row>
    <row r="35" spans="1:6" s="22" customFormat="1" ht="32.25" customHeight="1">
      <c r="A35" s="51" t="s">
        <v>2</v>
      </c>
      <c r="B35" s="100" t="s">
        <v>82</v>
      </c>
      <c r="C35" s="53">
        <f>D35</f>
        <v>1000000000</v>
      </c>
      <c r="D35" s="54">
        <f>SUM(E35:F35)</f>
        <v>1000000000</v>
      </c>
      <c r="E35" s="55">
        <v>1000000000</v>
      </c>
      <c r="F35" s="50"/>
    </row>
    <row r="36" spans="1:6" s="21" customFormat="1" ht="24.75" customHeight="1">
      <c r="A36" s="51" t="s">
        <v>3</v>
      </c>
      <c r="B36" s="56" t="s">
        <v>38</v>
      </c>
      <c r="C36" s="57">
        <f>C37+C53+C56+C71</f>
        <v>5639000000</v>
      </c>
      <c r="D36" s="57">
        <f>D37+D53+D56+D71</f>
        <v>5639000000</v>
      </c>
      <c r="E36" s="57">
        <f>E37+E53+E56+E71</f>
        <v>3068000000</v>
      </c>
      <c r="F36" s="57">
        <f>F37+F53+F56+F71</f>
        <v>2571000000</v>
      </c>
    </row>
    <row r="37" spans="1:6" ht="24.75" customHeight="1">
      <c r="A37" s="35">
        <v>1</v>
      </c>
      <c r="B37" s="36" t="s">
        <v>10</v>
      </c>
      <c r="C37" s="58">
        <f>D37</f>
        <v>5639000000</v>
      </c>
      <c r="D37" s="58">
        <f>SUM(E37:F37)</f>
        <v>5639000000</v>
      </c>
      <c r="E37" s="58">
        <f>E38+E39</f>
        <v>3068000000</v>
      </c>
      <c r="F37" s="59">
        <f>F38+F39</f>
        <v>2571000000</v>
      </c>
    </row>
    <row r="38" spans="1:6" ht="24.75" customHeight="1">
      <c r="A38" s="35" t="s">
        <v>22</v>
      </c>
      <c r="B38" s="36" t="s">
        <v>33</v>
      </c>
      <c r="C38" s="58">
        <f>D38</f>
        <v>4628000000</v>
      </c>
      <c r="D38" s="58">
        <f>SUM(E38:F38)</f>
        <v>4628000000</v>
      </c>
      <c r="E38" s="60">
        <f>2445400000+84600000</f>
        <v>2530000000</v>
      </c>
      <c r="F38" s="58">
        <f>2034600000+63400000</f>
        <v>2098000000</v>
      </c>
    </row>
    <row r="39" spans="1:6" ht="30.75" customHeight="1">
      <c r="A39" s="35" t="s">
        <v>24</v>
      </c>
      <c r="B39" s="36" t="s">
        <v>34</v>
      </c>
      <c r="C39" s="58">
        <f>D39</f>
        <v>1011000000</v>
      </c>
      <c r="D39" s="58">
        <f>SUM(E39:F39)</f>
        <v>1011000000</v>
      </c>
      <c r="E39" s="61">
        <f>452000000+19000000+67000000</f>
        <v>538000000</v>
      </c>
      <c r="F39" s="61">
        <f>433000000+40000000</f>
        <v>473000000</v>
      </c>
    </row>
    <row r="40" spans="1:6" ht="24.75" customHeight="1">
      <c r="A40" s="62">
        <v>2</v>
      </c>
      <c r="B40" s="36" t="s">
        <v>39</v>
      </c>
      <c r="C40" s="41"/>
      <c r="D40" s="38"/>
      <c r="E40" s="38"/>
      <c r="F40" s="38"/>
    </row>
    <row r="41" spans="1:6" ht="30.75" customHeight="1">
      <c r="A41" s="62" t="s">
        <v>27</v>
      </c>
      <c r="B41" s="36" t="s">
        <v>40</v>
      </c>
      <c r="C41" s="41"/>
      <c r="D41" s="38"/>
      <c r="E41" s="38"/>
      <c r="F41" s="38"/>
    </row>
    <row r="42" spans="1:6" ht="32.25" customHeight="1">
      <c r="A42" s="63"/>
      <c r="B42" s="64" t="s">
        <v>41</v>
      </c>
      <c r="C42" s="38"/>
      <c r="D42" s="50"/>
      <c r="E42" s="50"/>
      <c r="F42" s="50"/>
    </row>
    <row r="43" spans="1:6" ht="32.25" customHeight="1">
      <c r="A43" s="63"/>
      <c r="B43" s="64" t="s">
        <v>42</v>
      </c>
      <c r="C43" s="41"/>
      <c r="D43" s="38"/>
      <c r="E43" s="38"/>
      <c r="F43" s="38"/>
    </row>
    <row r="44" spans="1:6" ht="33.75" customHeight="1">
      <c r="A44" s="63"/>
      <c r="B44" s="64" t="s">
        <v>43</v>
      </c>
      <c r="C44" s="41"/>
      <c r="D44" s="38"/>
      <c r="E44" s="38"/>
      <c r="F44" s="38"/>
    </row>
    <row r="45" spans="1:6" ht="35.25" customHeight="1">
      <c r="A45" s="62" t="s">
        <v>32</v>
      </c>
      <c r="B45" s="36" t="s">
        <v>44</v>
      </c>
      <c r="C45" s="38"/>
      <c r="D45" s="50"/>
      <c r="E45" s="50"/>
      <c r="F45" s="50"/>
    </row>
    <row r="46" spans="1:6" ht="35.25" customHeight="1">
      <c r="A46" s="62" t="s">
        <v>45</v>
      </c>
      <c r="B46" s="36" t="s">
        <v>46</v>
      </c>
      <c r="C46" s="41"/>
      <c r="D46" s="38"/>
      <c r="E46" s="38"/>
      <c r="F46" s="38"/>
    </row>
    <row r="47" spans="1:6" ht="33.75" customHeight="1">
      <c r="A47" s="35">
        <v>3</v>
      </c>
      <c r="B47" s="36" t="s">
        <v>47</v>
      </c>
      <c r="C47" s="41"/>
      <c r="D47" s="38"/>
      <c r="E47" s="38"/>
      <c r="F47" s="38"/>
    </row>
    <row r="48" spans="1:6" ht="24.75" customHeight="1">
      <c r="A48" s="35" t="s">
        <v>36</v>
      </c>
      <c r="B48" s="36" t="s">
        <v>29</v>
      </c>
      <c r="C48" s="38"/>
      <c r="D48" s="50"/>
      <c r="E48" s="50"/>
      <c r="F48" s="50"/>
    </row>
    <row r="49" spans="1:10" ht="38.25" customHeight="1">
      <c r="A49" s="35" t="s">
        <v>37</v>
      </c>
      <c r="B49" s="36" t="s">
        <v>46</v>
      </c>
      <c r="C49" s="41"/>
      <c r="D49" s="38"/>
      <c r="E49" s="38"/>
      <c r="F49" s="38"/>
    </row>
    <row r="50" spans="1:10" ht="24.75" customHeight="1">
      <c r="A50" s="35">
        <v>4</v>
      </c>
      <c r="B50" s="36" t="s">
        <v>48</v>
      </c>
      <c r="C50" s="41"/>
      <c r="D50" s="38"/>
      <c r="E50" s="38"/>
      <c r="F50" s="38"/>
    </row>
    <row r="51" spans="1:10" ht="24.75" customHeight="1">
      <c r="A51" s="35" t="s">
        <v>49</v>
      </c>
      <c r="B51" s="36" t="s">
        <v>83</v>
      </c>
      <c r="C51" s="38"/>
      <c r="D51" s="50"/>
      <c r="E51" s="50"/>
      <c r="F51" s="50"/>
    </row>
    <row r="52" spans="1:10" ht="34.5" customHeight="1">
      <c r="A52" s="35" t="s">
        <v>50</v>
      </c>
      <c r="B52" s="36" t="s">
        <v>46</v>
      </c>
      <c r="C52" s="41"/>
      <c r="D52" s="38"/>
      <c r="E52" s="38"/>
      <c r="F52" s="38"/>
    </row>
    <row r="53" spans="1:10" ht="24.75" customHeight="1">
      <c r="A53" s="35">
        <v>5</v>
      </c>
      <c r="B53" s="36" t="s">
        <v>51</v>
      </c>
      <c r="C53" s="65">
        <f>D53</f>
        <v>0</v>
      </c>
      <c r="D53" s="66">
        <f>SUM(E53:F53)</f>
        <v>0</v>
      </c>
      <c r="E53" s="38"/>
      <c r="F53" s="65">
        <f>F54+F55</f>
        <v>0</v>
      </c>
      <c r="J53" s="28"/>
    </row>
    <row r="54" spans="1:10" ht="24.75" customHeight="1">
      <c r="A54" s="35" t="s">
        <v>52</v>
      </c>
      <c r="B54" s="36" t="s">
        <v>29</v>
      </c>
      <c r="C54" s="67"/>
      <c r="D54" s="68"/>
      <c r="E54" s="50"/>
      <c r="F54" s="69"/>
      <c r="J54" s="28">
        <f>F54*1000000</f>
        <v>0</v>
      </c>
    </row>
    <row r="55" spans="1:10" ht="33.75" customHeight="1">
      <c r="A55" s="35" t="s">
        <v>53</v>
      </c>
      <c r="B55" s="36" t="s">
        <v>46</v>
      </c>
      <c r="C55" s="41"/>
      <c r="D55" s="38"/>
      <c r="E55" s="38"/>
      <c r="F55" s="66"/>
    </row>
    <row r="56" spans="1:10" ht="24.75" customHeight="1">
      <c r="A56" s="35">
        <v>6</v>
      </c>
      <c r="B56" s="36" t="s">
        <v>66</v>
      </c>
      <c r="C56" s="38"/>
      <c r="D56" s="38"/>
      <c r="E56" s="38"/>
      <c r="F56" s="38"/>
    </row>
    <row r="57" spans="1:10" ht="24.75" customHeight="1">
      <c r="A57" s="35" t="s">
        <v>54</v>
      </c>
      <c r="B57" s="36" t="s">
        <v>29</v>
      </c>
      <c r="C57" s="41"/>
      <c r="D57" s="41"/>
      <c r="E57" s="50"/>
      <c r="F57" s="50"/>
    </row>
    <row r="58" spans="1:10" ht="32.25" customHeight="1">
      <c r="A58" s="35" t="s">
        <v>55</v>
      </c>
      <c r="B58" s="36" t="s">
        <v>46</v>
      </c>
      <c r="C58" s="41"/>
      <c r="D58" s="38"/>
      <c r="E58" s="38"/>
      <c r="F58" s="38"/>
    </row>
    <row r="59" spans="1:10" ht="24.75" customHeight="1">
      <c r="A59" s="35">
        <v>7</v>
      </c>
      <c r="B59" s="36" t="s">
        <v>9</v>
      </c>
      <c r="C59" s="41"/>
      <c r="D59" s="38"/>
      <c r="E59" s="38"/>
      <c r="F59" s="38"/>
    </row>
    <row r="60" spans="1:10" ht="24.75" customHeight="1">
      <c r="A60" s="35" t="s">
        <v>56</v>
      </c>
      <c r="B60" s="36" t="s">
        <v>29</v>
      </c>
      <c r="C60" s="38"/>
      <c r="D60" s="50"/>
      <c r="E60" s="50"/>
      <c r="F60" s="50"/>
    </row>
    <row r="61" spans="1:10" ht="35.25" customHeight="1">
      <c r="A61" s="35" t="s">
        <v>57</v>
      </c>
      <c r="B61" s="36" t="s">
        <v>46</v>
      </c>
      <c r="C61" s="41"/>
      <c r="D61" s="38"/>
      <c r="E61" s="38"/>
      <c r="F61" s="38"/>
    </row>
    <row r="62" spans="1:10" ht="24.75" customHeight="1">
      <c r="A62" s="35">
        <v>8</v>
      </c>
      <c r="B62" s="36" t="s">
        <v>58</v>
      </c>
      <c r="C62" s="41"/>
      <c r="D62" s="38"/>
      <c r="E62" s="38"/>
      <c r="F62" s="38"/>
    </row>
    <row r="63" spans="1:10" ht="24.75" customHeight="1">
      <c r="A63" s="35" t="s">
        <v>59</v>
      </c>
      <c r="B63" s="36" t="s">
        <v>29</v>
      </c>
      <c r="C63" s="38"/>
      <c r="D63" s="50"/>
      <c r="E63" s="50"/>
      <c r="F63" s="50"/>
    </row>
    <row r="64" spans="1:10" ht="36" customHeight="1">
      <c r="A64" s="35" t="s">
        <v>60</v>
      </c>
      <c r="B64" s="36" t="s">
        <v>46</v>
      </c>
      <c r="C64" s="41"/>
      <c r="D64" s="38"/>
      <c r="E64" s="38"/>
      <c r="F64" s="38"/>
    </row>
    <row r="65" spans="1:6" ht="33" customHeight="1">
      <c r="A65" s="35">
        <v>9</v>
      </c>
      <c r="B65" s="36" t="s">
        <v>61</v>
      </c>
      <c r="C65" s="41"/>
      <c r="D65" s="38"/>
      <c r="E65" s="38"/>
      <c r="F65" s="38"/>
    </row>
    <row r="66" spans="1:6" ht="24.75" customHeight="1">
      <c r="A66" s="35" t="s">
        <v>62</v>
      </c>
      <c r="B66" s="36" t="s">
        <v>29</v>
      </c>
      <c r="C66" s="38"/>
      <c r="D66" s="50"/>
      <c r="E66" s="50"/>
      <c r="F66" s="50"/>
    </row>
    <row r="67" spans="1:6" ht="33" customHeight="1">
      <c r="A67" s="35" t="s">
        <v>63</v>
      </c>
      <c r="B67" s="36" t="s">
        <v>46</v>
      </c>
      <c r="C67" s="41"/>
      <c r="D67" s="38"/>
      <c r="E67" s="38"/>
      <c r="F67" s="38"/>
    </row>
    <row r="68" spans="1:6" ht="24.75" customHeight="1">
      <c r="A68" s="35">
        <v>10</v>
      </c>
      <c r="B68" s="36" t="s">
        <v>8</v>
      </c>
      <c r="C68" s="41"/>
      <c r="D68" s="38"/>
      <c r="E68" s="38"/>
      <c r="F68" s="38"/>
    </row>
    <row r="69" spans="1:6" ht="24.75" customHeight="1">
      <c r="A69" s="35" t="s">
        <v>64</v>
      </c>
      <c r="B69" s="36" t="s">
        <v>29</v>
      </c>
      <c r="C69" s="38"/>
      <c r="D69" s="50"/>
      <c r="E69" s="50"/>
      <c r="F69" s="50"/>
    </row>
    <row r="70" spans="1:6" ht="32.25" customHeight="1">
      <c r="A70" s="35" t="s">
        <v>65</v>
      </c>
      <c r="B70" s="36" t="s">
        <v>46</v>
      </c>
      <c r="C70" s="41"/>
      <c r="D70" s="38"/>
      <c r="E70" s="38"/>
      <c r="F70" s="38"/>
    </row>
    <row r="71" spans="1:6" ht="24.75" customHeight="1">
      <c r="A71" s="35">
        <v>11</v>
      </c>
      <c r="B71" s="70" t="s">
        <v>12</v>
      </c>
      <c r="C71" s="71"/>
      <c r="D71" s="50"/>
      <c r="E71" s="50"/>
      <c r="F71" s="50"/>
    </row>
    <row r="72" spans="1:6" ht="24.75" customHeight="1">
      <c r="A72" s="35">
        <v>1</v>
      </c>
      <c r="B72" s="36" t="s">
        <v>13</v>
      </c>
      <c r="C72" s="38"/>
      <c r="D72" s="50"/>
      <c r="E72" s="50"/>
      <c r="F72" s="50"/>
    </row>
    <row r="73" spans="1:6" ht="32.25" customHeight="1">
      <c r="A73" s="35"/>
      <c r="B73" s="64" t="s">
        <v>14</v>
      </c>
      <c r="C73" s="41"/>
      <c r="D73" s="38"/>
      <c r="E73" s="38"/>
      <c r="F73" s="38"/>
    </row>
    <row r="74" spans="1:6" ht="24.75" customHeight="1">
      <c r="A74" s="35">
        <v>2</v>
      </c>
      <c r="B74" s="70" t="s">
        <v>12</v>
      </c>
      <c r="C74" s="41"/>
      <c r="D74" s="38"/>
      <c r="E74" s="38"/>
      <c r="F74" s="38"/>
    </row>
    <row r="75" spans="1:6" ht="35.25" customHeight="1">
      <c r="A75" s="72"/>
      <c r="B75" s="73" t="s">
        <v>15</v>
      </c>
      <c r="C75" s="74"/>
      <c r="D75" s="74"/>
      <c r="E75" s="74"/>
      <c r="F75" s="74"/>
    </row>
  </sheetData>
  <mergeCells count="12">
    <mergeCell ref="B9:B10"/>
    <mergeCell ref="D9:D10"/>
    <mergeCell ref="A2:B2"/>
    <mergeCell ref="E2:F2"/>
    <mergeCell ref="A3:B3"/>
    <mergeCell ref="C9:C10"/>
    <mergeCell ref="E9:F9"/>
    <mergeCell ref="A4:F4"/>
    <mergeCell ref="A5:F5"/>
    <mergeCell ref="A6:F6"/>
    <mergeCell ref="A7:F7"/>
    <mergeCell ref="A9:A10"/>
  </mergeCells>
  <phoneticPr fontId="28" type="noConversion"/>
  <pageMargins left="0.36" right="0.2" top="0.2" bottom="0.2" header="0.2" footer="0.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opLeftCell="A7" workbookViewId="0">
      <selection activeCell="C8" sqref="C8"/>
    </sheetView>
  </sheetViews>
  <sheetFormatPr defaultColWidth="9" defaultRowHeight="13.8"/>
  <cols>
    <col min="1" max="1" width="7.109375" style="14" customWidth="1"/>
    <col min="2" max="2" width="63.6640625" style="1" customWidth="1"/>
    <col min="3" max="3" width="19.5546875" style="1" customWidth="1"/>
    <col min="4" max="16384" width="9" style="1"/>
  </cols>
  <sheetData>
    <row r="1" spans="1:5" ht="21.75" customHeight="1">
      <c r="A1" s="111" t="s">
        <v>71</v>
      </c>
      <c r="B1" s="112"/>
      <c r="C1" s="112"/>
    </row>
    <row r="2" spans="1:5" ht="15">
      <c r="A2" s="115" t="s">
        <v>72</v>
      </c>
      <c r="B2" s="115"/>
      <c r="C2" s="6"/>
    </row>
    <row r="3" spans="1:5" ht="15">
      <c r="A3" s="115" t="s">
        <v>73</v>
      </c>
      <c r="B3" s="115"/>
      <c r="C3" s="6"/>
    </row>
    <row r="4" spans="1:5" ht="15.6">
      <c r="A4" s="114" t="s">
        <v>16</v>
      </c>
      <c r="B4" s="114"/>
      <c r="C4" s="114"/>
    </row>
    <row r="5" spans="1:5" s="2" customFormat="1" ht="17.399999999999999">
      <c r="A5" s="116" t="s">
        <v>84</v>
      </c>
      <c r="B5" s="116"/>
      <c r="C5" s="116"/>
      <c r="D5" s="3"/>
      <c r="E5" s="4"/>
    </row>
    <row r="6" spans="1:5" s="2" customFormat="1" ht="17.399999999999999">
      <c r="A6" s="113" t="s">
        <v>18</v>
      </c>
      <c r="B6" s="113"/>
      <c r="C6" s="113"/>
      <c r="D6" s="3"/>
      <c r="E6" s="4"/>
    </row>
    <row r="7" spans="1:5" ht="15">
      <c r="A7" s="13"/>
      <c r="B7" s="6"/>
      <c r="C7" s="10" t="s">
        <v>85</v>
      </c>
    </row>
    <row r="8" spans="1:5" s="15" customFormat="1" ht="31.2">
      <c r="A8" s="7" t="s">
        <v>6</v>
      </c>
      <c r="B8" s="12" t="s">
        <v>4</v>
      </c>
      <c r="C8" s="12" t="s">
        <v>17</v>
      </c>
    </row>
    <row r="9" spans="1:5" s="11" customFormat="1" ht="21.75" customHeight="1">
      <c r="A9" s="80" t="s">
        <v>1</v>
      </c>
      <c r="B9" s="81" t="s">
        <v>20</v>
      </c>
      <c r="C9" s="95"/>
    </row>
    <row r="10" spans="1:5" s="11" customFormat="1" ht="21.75" customHeight="1">
      <c r="A10" s="43">
        <v>1</v>
      </c>
      <c r="B10" s="75" t="s">
        <v>21</v>
      </c>
      <c r="C10" s="58">
        <f>'phân bổ'!E12</f>
        <v>2603000000</v>
      </c>
    </row>
    <row r="11" spans="1:5" s="11" customFormat="1" ht="21.75" customHeight="1">
      <c r="A11" s="43">
        <v>2</v>
      </c>
      <c r="B11" s="71" t="s">
        <v>26</v>
      </c>
      <c r="C11" s="58">
        <f>'phân bổ'!E20</f>
        <v>2335600000</v>
      </c>
    </row>
    <row r="12" spans="1:5" s="11" customFormat="1" ht="21.75" customHeight="1">
      <c r="A12" s="43">
        <v>3</v>
      </c>
      <c r="B12" s="71" t="s">
        <v>35</v>
      </c>
      <c r="C12" s="58">
        <f>'phân bổ'!E27</f>
        <v>267400000</v>
      </c>
    </row>
    <row r="13" spans="1:5" s="11" customFormat="1" ht="21.75" customHeight="1">
      <c r="A13" s="76" t="s">
        <v>2</v>
      </c>
      <c r="B13" s="52" t="s">
        <v>82</v>
      </c>
      <c r="C13" s="57">
        <f>'phân bổ'!D35</f>
        <v>1000000000</v>
      </c>
    </row>
    <row r="14" spans="1:5" s="11" customFormat="1" ht="21.75" customHeight="1">
      <c r="A14" s="82" t="s">
        <v>3</v>
      </c>
      <c r="B14" s="83" t="s">
        <v>38</v>
      </c>
      <c r="C14" s="57">
        <f>C15</f>
        <v>5639000000</v>
      </c>
    </row>
    <row r="15" spans="1:5" ht="21.75" customHeight="1">
      <c r="A15" s="84">
        <v>1</v>
      </c>
      <c r="B15" s="85" t="s">
        <v>10</v>
      </c>
      <c r="C15" s="58">
        <f>SUM(C16:C17)</f>
        <v>5639000000</v>
      </c>
    </row>
    <row r="16" spans="1:5" ht="21.75" customHeight="1">
      <c r="A16" s="84" t="s">
        <v>22</v>
      </c>
      <c r="B16" s="85" t="s">
        <v>33</v>
      </c>
      <c r="C16" s="60">
        <f>'phân bổ'!D38</f>
        <v>4628000000</v>
      </c>
    </row>
    <row r="17" spans="1:3" ht="21.75" customHeight="1">
      <c r="A17" s="84" t="s">
        <v>24</v>
      </c>
      <c r="B17" s="85" t="s">
        <v>34</v>
      </c>
      <c r="C17" s="60">
        <f>'phân bổ'!D39</f>
        <v>1011000000</v>
      </c>
    </row>
    <row r="18" spans="1:3" ht="21.75" customHeight="1">
      <c r="A18" s="86">
        <v>2</v>
      </c>
      <c r="B18" s="85" t="s">
        <v>39</v>
      </c>
      <c r="C18" s="87"/>
    </row>
    <row r="19" spans="1:3" ht="21.75" customHeight="1">
      <c r="A19" s="86" t="s">
        <v>27</v>
      </c>
      <c r="B19" s="85" t="s">
        <v>40</v>
      </c>
      <c r="C19" s="87"/>
    </row>
    <row r="20" spans="1:3" ht="21.75" customHeight="1">
      <c r="A20" s="88"/>
      <c r="B20" s="89" t="s">
        <v>41</v>
      </c>
      <c r="C20" s="87"/>
    </row>
    <row r="21" spans="1:3" ht="21.75" customHeight="1">
      <c r="A21" s="88"/>
      <c r="B21" s="89" t="s">
        <v>42</v>
      </c>
      <c r="C21" s="87"/>
    </row>
    <row r="22" spans="1:3" ht="21.75" customHeight="1">
      <c r="A22" s="88"/>
      <c r="B22" s="89" t="s">
        <v>43</v>
      </c>
      <c r="C22" s="87"/>
    </row>
    <row r="23" spans="1:3" ht="21.75" customHeight="1">
      <c r="A23" s="86" t="s">
        <v>32</v>
      </c>
      <c r="B23" s="85" t="s">
        <v>44</v>
      </c>
      <c r="C23" s="87"/>
    </row>
    <row r="24" spans="1:3" ht="21.75" customHeight="1">
      <c r="A24" s="86" t="s">
        <v>45</v>
      </c>
      <c r="B24" s="85" t="s">
        <v>46</v>
      </c>
      <c r="C24" s="87"/>
    </row>
    <row r="25" spans="1:3" ht="21.75" customHeight="1">
      <c r="A25" s="84">
        <v>3</v>
      </c>
      <c r="B25" s="85" t="s">
        <v>47</v>
      </c>
      <c r="C25" s="87"/>
    </row>
    <row r="26" spans="1:3" ht="21.75" customHeight="1">
      <c r="A26" s="84" t="s">
        <v>36</v>
      </c>
      <c r="B26" s="85" t="s">
        <v>29</v>
      </c>
      <c r="C26" s="87"/>
    </row>
    <row r="27" spans="1:3" ht="21.75" customHeight="1">
      <c r="A27" s="84" t="s">
        <v>37</v>
      </c>
      <c r="B27" s="85" t="s">
        <v>46</v>
      </c>
      <c r="C27" s="87"/>
    </row>
    <row r="28" spans="1:3" ht="21.75" customHeight="1">
      <c r="A28" s="84">
        <v>4</v>
      </c>
      <c r="B28" s="85" t="s">
        <v>48</v>
      </c>
      <c r="C28" s="87"/>
    </row>
    <row r="29" spans="1:3" ht="21.75" customHeight="1">
      <c r="A29" s="84" t="s">
        <v>49</v>
      </c>
      <c r="B29" s="85" t="s">
        <v>29</v>
      </c>
      <c r="C29" s="87"/>
    </row>
    <row r="30" spans="1:3" ht="21.75" customHeight="1">
      <c r="A30" s="84" t="s">
        <v>50</v>
      </c>
      <c r="B30" s="85" t="s">
        <v>46</v>
      </c>
      <c r="C30" s="87"/>
    </row>
    <row r="31" spans="1:3" ht="21.75" customHeight="1">
      <c r="A31" s="84">
        <v>5</v>
      </c>
      <c r="B31" s="85" t="s">
        <v>51</v>
      </c>
      <c r="C31" s="87"/>
    </row>
    <row r="32" spans="1:3" ht="21.75" customHeight="1">
      <c r="A32" s="84" t="s">
        <v>52</v>
      </c>
      <c r="B32" s="85" t="s">
        <v>29</v>
      </c>
      <c r="C32" s="87"/>
    </row>
    <row r="33" spans="1:3" ht="21.75" customHeight="1">
      <c r="A33" s="84" t="s">
        <v>53</v>
      </c>
      <c r="B33" s="85" t="s">
        <v>46</v>
      </c>
      <c r="C33" s="87"/>
    </row>
    <row r="34" spans="1:3" ht="21.75" customHeight="1">
      <c r="A34" s="84">
        <v>6</v>
      </c>
      <c r="B34" s="85" t="s">
        <v>66</v>
      </c>
      <c r="C34" s="87"/>
    </row>
    <row r="35" spans="1:3" ht="21.75" customHeight="1">
      <c r="A35" s="84" t="s">
        <v>54</v>
      </c>
      <c r="B35" s="85" t="s">
        <v>29</v>
      </c>
      <c r="C35" s="87"/>
    </row>
    <row r="36" spans="1:3" ht="21.75" customHeight="1">
      <c r="A36" s="84" t="s">
        <v>55</v>
      </c>
      <c r="B36" s="85" t="s">
        <v>46</v>
      </c>
      <c r="C36" s="87"/>
    </row>
    <row r="37" spans="1:3" ht="21.75" customHeight="1">
      <c r="A37" s="84">
        <v>7</v>
      </c>
      <c r="B37" s="85" t="s">
        <v>9</v>
      </c>
      <c r="C37" s="87"/>
    </row>
    <row r="38" spans="1:3" ht="21.75" customHeight="1">
      <c r="A38" s="84" t="s">
        <v>56</v>
      </c>
      <c r="B38" s="85" t="s">
        <v>29</v>
      </c>
      <c r="C38" s="87"/>
    </row>
    <row r="39" spans="1:3" ht="21.75" customHeight="1">
      <c r="A39" s="84" t="s">
        <v>57</v>
      </c>
      <c r="B39" s="85" t="s">
        <v>46</v>
      </c>
      <c r="C39" s="87"/>
    </row>
    <row r="40" spans="1:3" ht="21.75" customHeight="1">
      <c r="A40" s="84">
        <v>8</v>
      </c>
      <c r="B40" s="85" t="s">
        <v>58</v>
      </c>
      <c r="C40" s="87"/>
    </row>
    <row r="41" spans="1:3" ht="21.75" customHeight="1">
      <c r="A41" s="84" t="s">
        <v>59</v>
      </c>
      <c r="B41" s="85" t="s">
        <v>29</v>
      </c>
      <c r="C41" s="87"/>
    </row>
    <row r="42" spans="1:3" ht="21.75" customHeight="1">
      <c r="A42" s="84" t="s">
        <v>60</v>
      </c>
      <c r="B42" s="85" t="s">
        <v>46</v>
      </c>
      <c r="C42" s="87"/>
    </row>
    <row r="43" spans="1:3" ht="21.75" customHeight="1">
      <c r="A43" s="84">
        <v>9</v>
      </c>
      <c r="B43" s="85" t="s">
        <v>61</v>
      </c>
      <c r="C43" s="87"/>
    </row>
    <row r="44" spans="1:3" ht="21.75" customHeight="1">
      <c r="A44" s="84" t="s">
        <v>62</v>
      </c>
      <c r="B44" s="85" t="s">
        <v>29</v>
      </c>
      <c r="C44" s="87"/>
    </row>
    <row r="45" spans="1:3" ht="21.75" customHeight="1">
      <c r="A45" s="84" t="s">
        <v>63</v>
      </c>
      <c r="B45" s="85" t="s">
        <v>46</v>
      </c>
      <c r="C45" s="87"/>
    </row>
    <row r="46" spans="1:3" ht="21.75" customHeight="1">
      <c r="A46" s="84">
        <v>10</v>
      </c>
      <c r="B46" s="85" t="s">
        <v>8</v>
      </c>
      <c r="C46" s="87"/>
    </row>
    <row r="47" spans="1:3" ht="21.75" customHeight="1">
      <c r="A47" s="84" t="s">
        <v>64</v>
      </c>
      <c r="B47" s="85" t="s">
        <v>29</v>
      </c>
      <c r="C47" s="87"/>
    </row>
    <row r="48" spans="1:3" ht="21.75" customHeight="1">
      <c r="A48" s="84" t="s">
        <v>65</v>
      </c>
      <c r="B48" s="85" t="s">
        <v>46</v>
      </c>
      <c r="C48" s="87"/>
    </row>
    <row r="49" spans="1:5" s="2" customFormat="1" ht="21.75" customHeight="1">
      <c r="A49" s="84">
        <v>11</v>
      </c>
      <c r="B49" s="96" t="s">
        <v>12</v>
      </c>
      <c r="C49" s="90"/>
      <c r="D49" s="8"/>
      <c r="E49" s="5"/>
    </row>
    <row r="50" spans="1:5" s="2" customFormat="1" ht="21.75" customHeight="1">
      <c r="A50" s="84">
        <v>1</v>
      </c>
      <c r="B50" s="97" t="s">
        <v>13</v>
      </c>
      <c r="C50" s="91"/>
      <c r="D50" s="9"/>
      <c r="E50" s="4"/>
    </row>
    <row r="51" spans="1:5" s="2" customFormat="1" ht="21.75" customHeight="1">
      <c r="A51" s="84"/>
      <c r="B51" s="98" t="s">
        <v>14</v>
      </c>
      <c r="C51" s="92"/>
      <c r="D51" s="4"/>
      <c r="E51" s="4"/>
    </row>
    <row r="52" spans="1:5" s="2" customFormat="1" ht="21.75" customHeight="1">
      <c r="A52" s="84">
        <v>2</v>
      </c>
      <c r="B52" s="96" t="s">
        <v>12</v>
      </c>
      <c r="C52" s="92"/>
      <c r="D52" s="4"/>
      <c r="E52" s="4"/>
    </row>
    <row r="53" spans="1:5" s="2" customFormat="1" ht="21.75" customHeight="1">
      <c r="A53" s="93"/>
      <c r="B53" s="99" t="s">
        <v>15</v>
      </c>
      <c r="C53" s="94"/>
    </row>
    <row r="54" spans="1:5" ht="15.75" customHeight="1"/>
  </sheetData>
  <mergeCells count="6">
    <mergeCell ref="A1:C1"/>
    <mergeCell ref="A6:C6"/>
    <mergeCell ref="A4:C4"/>
    <mergeCell ref="A2:B2"/>
    <mergeCell ref="A3:B3"/>
    <mergeCell ref="A5:C5"/>
  </mergeCells>
  <phoneticPr fontId="28" type="noConversion"/>
  <pageMargins left="0.51181102362204722" right="0.11811023622047245" top="0.70866141732283472" bottom="0.55118110236220474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61693-404F-4BF5-8CA8-4B4F1C15D8D5}"/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phân bổ</vt:lpstr>
      <vt:lpstr>Tổng hợp</vt:lpstr>
      <vt:lpstr>'phân bổ'!Print_Titles</vt:lpstr>
      <vt:lpstr>'Tổng hợp'!Print_Titles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nguyenthuthuy1</dc:creator>
  <cp:keywords/>
  <dc:description/>
  <cp:lastModifiedBy>Admin</cp:lastModifiedBy>
  <cp:lastPrinted>2018-05-22T09:33:24Z</cp:lastPrinted>
  <dcterms:created xsi:type="dcterms:W3CDTF">2016-10-14T10:52:32Z</dcterms:created>
  <dcterms:modified xsi:type="dcterms:W3CDTF">2018-05-24T02:18:27Z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