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BS04.TT61.VPSO.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#REF!</definedName>
    <definedName name="_mtc1">'[7]Sheet1 (4)'!$K$51</definedName>
    <definedName name="_nc1">'[7]Sheet1 (4)'!$J$51</definedName>
    <definedName name="_vl2">'[10]Sheet9 (2)'!#REF!</definedName>
    <definedName name="A">[1]Sheet26!#REF!</definedName>
    <definedName name="CONG">[2]Sheet26!#REF!</definedName>
    <definedName name="d0">[3]XDCB!#REF!</definedName>
    <definedName name="hh">[4]XL4Poppy!$B$1:$B$16</definedName>
    <definedName name="HNM">[2]Sheet26!#REF!</definedName>
    <definedName name="hung">'[5]Sheet1 (6)'!$I$16</definedName>
    <definedName name="HUYEÄN">[2]Sheet26!#REF!</definedName>
    <definedName name="MTC">'[6]Sheet1 (6)'!$J$16</definedName>
    <definedName name="n">#REF!</definedName>
    <definedName name="NAÊM">[2]Sheet26!#REF!</definedName>
    <definedName name="NC">'[6]Sheet1 (6)'!$I$16</definedName>
    <definedName name="NGAØY">[2]Sheet26!#REF!</definedName>
    <definedName name="NHUT">'[8]BC L-V-Tam'!#REF!</definedName>
    <definedName name="PTVT">'[9]Sheet1 (6)'!$I$16</definedName>
    <definedName name="SOÁ_HÑ">[2]Sheet26!#REF!</definedName>
    <definedName name="SÔÛ_GT">[2]Sheet26!#REF!</definedName>
    <definedName name="TEÂN_COÂNG_TRÌNH">[2]Sheet26!#REF!</definedName>
    <definedName name="TKCONG">[2]Sheet26!#REF!</definedName>
    <definedName name="TT">[2]Sheet26!#REF!</definedName>
    <definedName name="THAÙNG">[2]Sheet26!#REF!</definedName>
    <definedName name="VB">[2]Sheet26!#REF!</definedName>
    <definedName name="VL">'[6]Sheet2 (2)'!$F$15</definedName>
  </definedNames>
  <calcPr calcId="124519"/>
  <fileRecoveryPr repairLoad="1"/>
</workbook>
</file>

<file path=xl/calcChain.xml><?xml version="1.0" encoding="utf-8"?>
<calcChain xmlns="http://schemas.openxmlformats.org/spreadsheetml/2006/main">
  <c r="E111" i="1"/>
  <c r="E110"/>
  <c r="E109"/>
  <c r="C108"/>
  <c r="C107" s="1"/>
  <c r="G107"/>
  <c r="F107"/>
  <c r="E107"/>
  <c r="D107"/>
  <c r="G105"/>
  <c r="F105"/>
  <c r="E105"/>
  <c r="D105"/>
  <c r="C105"/>
  <c r="G103"/>
  <c r="F103"/>
  <c r="E103"/>
  <c r="D103"/>
  <c r="C103"/>
  <c r="G99"/>
  <c r="F99"/>
  <c r="F98" s="1"/>
  <c r="E99"/>
  <c r="D99"/>
  <c r="D98" s="1"/>
  <c r="C99"/>
  <c r="G98"/>
  <c r="E98"/>
  <c r="C98"/>
  <c r="E95"/>
  <c r="G86"/>
  <c r="F86"/>
  <c r="E86"/>
  <c r="D86"/>
  <c r="C86"/>
  <c r="E85"/>
  <c r="C82"/>
  <c r="E81"/>
  <c r="C81"/>
  <c r="C80" s="1"/>
  <c r="C79" s="1"/>
  <c r="C78" s="1"/>
  <c r="G80"/>
  <c r="F80"/>
  <c r="F79" s="1"/>
  <c r="F78" s="1"/>
  <c r="E80"/>
  <c r="D80"/>
  <c r="D79" s="1"/>
  <c r="D78" s="1"/>
  <c r="G79"/>
  <c r="G78" s="1"/>
  <c r="E79"/>
  <c r="E78" s="1"/>
  <c r="G73"/>
  <c r="F73"/>
  <c r="E73"/>
  <c r="D73"/>
  <c r="C73"/>
  <c r="G68"/>
  <c r="F68"/>
  <c r="F67" s="1"/>
  <c r="E68"/>
  <c r="D68"/>
  <c r="D67" s="1"/>
  <c r="C68"/>
  <c r="G67"/>
  <c r="E67"/>
  <c r="C67"/>
  <c r="C65"/>
  <c r="C64"/>
  <c r="C63"/>
  <c r="G62"/>
  <c r="F62"/>
  <c r="E62"/>
  <c r="D62"/>
  <c r="C62"/>
  <c r="G57"/>
  <c r="F57"/>
  <c r="F56" s="1"/>
  <c r="F55" s="1"/>
  <c r="E57"/>
  <c r="D57"/>
  <c r="D56" s="1"/>
  <c r="D55" s="1"/>
  <c r="C57"/>
  <c r="G56"/>
  <c r="G55" s="1"/>
  <c r="E56"/>
  <c r="E55" s="1"/>
  <c r="C56"/>
  <c r="C55" s="1"/>
  <c r="G47"/>
  <c r="F47"/>
  <c r="E47"/>
  <c r="D47"/>
  <c r="C47"/>
  <c r="C46"/>
  <c r="C45"/>
  <c r="C44"/>
  <c r="C43"/>
  <c r="C42"/>
  <c r="C41"/>
  <c r="C40"/>
  <c r="C39"/>
  <c r="C38"/>
  <c r="C37"/>
  <c r="C36"/>
  <c r="C35"/>
  <c r="C34"/>
  <c r="G33"/>
  <c r="G32" s="1"/>
  <c r="F33"/>
  <c r="E33"/>
  <c r="E32" s="1"/>
  <c r="D33"/>
  <c r="C33"/>
  <c r="C32" s="1"/>
  <c r="F32"/>
  <c r="D32"/>
  <c r="G24"/>
  <c r="F24"/>
  <c r="E24"/>
  <c r="D24"/>
  <c r="C24"/>
  <c r="G10"/>
  <c r="F10"/>
  <c r="F9" s="1"/>
  <c r="F8" s="1"/>
  <c r="E10"/>
  <c r="D10"/>
  <c r="D9" s="1"/>
  <c r="D8" s="1"/>
  <c r="C10"/>
  <c r="G9"/>
  <c r="G8" s="1"/>
  <c r="E9"/>
  <c r="E8" s="1"/>
  <c r="C9"/>
  <c r="C8" s="1"/>
</calcChain>
</file>

<file path=xl/sharedStrings.xml><?xml version="1.0" encoding="utf-8"?>
<sst xmlns="http://schemas.openxmlformats.org/spreadsheetml/2006/main" count="215" uniqueCount="136">
  <si>
    <t>Đơn vị: Sở Giao thông Vận tải Tây Ninh</t>
  </si>
  <si>
    <t>Biểu số 4</t>
  </si>
  <si>
    <t>Chöông: 421</t>
  </si>
  <si>
    <t>QUYẾT TOÁN THU, CHI NGUỒN NSNN, NGUỒN KHÁC 
NĂM 2017</t>
  </si>
  <si>
    <t>(Kèm theo thông báo công khai quyết toán thu, chi nguồn NSNN, nguồn khác năm 2017)</t>
  </si>
  <si>
    <t>STT</t>
  </si>
  <si>
    <t>Nội dung</t>
  </si>
  <si>
    <t>Số liệu BC quyết toán</t>
  </si>
  <si>
    <t>Số liệu quyết toán được duyệt</t>
  </si>
  <si>
    <t>Trong đó</t>
  </si>
  <si>
    <t>Quỹ lương</t>
  </si>
  <si>
    <t>Mua sắm, sửa chữa</t>
  </si>
  <si>
    <t>Trích lập các quỹ</t>
  </si>
  <si>
    <t>I</t>
  </si>
  <si>
    <t>Tổng số thu, chi, nộp ngân sách PLP</t>
  </si>
  <si>
    <t>Số thu PLP</t>
  </si>
  <si>
    <t>1.1</t>
  </si>
  <si>
    <t>Lệ phí</t>
  </si>
  <si>
    <t>1.1.1</t>
  </si>
  <si>
    <t>Lệ phí cấp, đổi giấy phép lái xe (J)</t>
  </si>
  <si>
    <t>1.1.2</t>
  </si>
  <si>
    <t>Lệ phí cấp, đổi giấy phép lái xe (J1) (GPLX giả)</t>
  </si>
  <si>
    <t>1.1.3</t>
  </si>
  <si>
    <t>Lệ phí cấp giấy phép kinh doanh vận tải bằng Ô tô (A)</t>
  </si>
  <si>
    <t>1.1.4</t>
  </si>
  <si>
    <t>Lệ phí đóng lại số khung , số máy (U2)</t>
  </si>
  <si>
    <t>1.1.5</t>
  </si>
  <si>
    <t>Lệ phí cấp CN đăng ký và biển số xe (U1)</t>
  </si>
  <si>
    <t>1.1.6</t>
  </si>
  <si>
    <t>Lệ phí cấp GP sử dụng ôtô tập lái ( S )</t>
  </si>
  <si>
    <t>1.1.7</t>
  </si>
  <si>
    <t>Lệ phí cấp, đổi bằng thuyền, máy trưởng (O)</t>
  </si>
  <si>
    <t>1.1.8</t>
  </si>
  <si>
    <t>Lệ phí cấp CN ATKT TNĐ (Z1)</t>
  </si>
  <si>
    <t>1.1.9</t>
  </si>
  <si>
    <t>Lệ phí cấp CN BĐKTCLAT, TĐTK xe cơ giới (Z2)</t>
  </si>
  <si>
    <t>1.1.10</t>
  </si>
  <si>
    <t>Lệ phí cấp CN đăng ký PT TNĐ (V)</t>
  </si>
  <si>
    <t>1.1.11</t>
  </si>
  <si>
    <t>Lệ phí cấp GP Bến thuỷ nội địa (Q)</t>
  </si>
  <si>
    <t>1.1.12</t>
  </si>
  <si>
    <t>Lệ phí cấp GP Vận tải liên vận (N)</t>
  </si>
  <si>
    <t>1.1.13</t>
  </si>
  <si>
    <t>Lệ phí cấp giấy phép lưu hành đặc biệt (L)</t>
  </si>
  <si>
    <t>1.2</t>
  </si>
  <si>
    <t>Phí</t>
  </si>
  <si>
    <t>1.2.1</t>
  </si>
  <si>
    <t>Phí sát hạch lái xe cơ giới đường bộ ô tô (I)</t>
  </si>
  <si>
    <t>1.2.2</t>
  </si>
  <si>
    <t>Phí sát hạch lái xe cơ giới đường bộ Mô tô (X) (20%)</t>
  </si>
  <si>
    <t>1.2.3</t>
  </si>
  <si>
    <t>Phí sát hạch lái xe cơ giới đường bộ Mô tô (X) (0%)</t>
  </si>
  <si>
    <t>1.2.4</t>
  </si>
  <si>
    <t>Phí thẩm định thiết kế cải tạo xe (K)</t>
  </si>
  <si>
    <t>1.2.5</t>
  </si>
  <si>
    <t>Phí thẩm định kết quả đấu thầu (W1)</t>
  </si>
  <si>
    <t>1.2.6</t>
  </si>
  <si>
    <t>Phí thẩm tra thiết kế công trình (W2)</t>
  </si>
  <si>
    <t>1.2.7</t>
  </si>
  <si>
    <t>Phí thẩm tra, thẩm định cấp phép HĐ BTNĐ (Q2)</t>
  </si>
  <si>
    <t>Số PLP nộp NSNN</t>
  </si>
  <si>
    <t>2.1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</si>
  <si>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</si>
  <si>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</si>
  <si>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</si>
  <si>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</si>
  <si>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</si>
  <si>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</si>
  <si>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</si>
  <si>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</si>
  <si>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</si>
  <si>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</si>
  <si>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</si>
  <si>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</si>
  <si>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</si>
  <si>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2.2</t>
  </si>
  <si>
    <t>2.2.1</t>
  </si>
  <si>
    <t>2.2.2</t>
  </si>
  <si>
    <t>2.2.3</t>
  </si>
  <si>
    <t>2.2.4</t>
  </si>
  <si>
    <t>2.2.5</t>
  </si>
  <si>
    <t>2.2.6</t>
  </si>
  <si>
    <t>2.2.7</t>
  </si>
  <si>
    <t>Chi từ nguồn thu phí được để lại</t>
  </si>
  <si>
    <t>3.1</t>
  </si>
  <si>
    <t>Chi sự nghiệp</t>
  </si>
  <si>
    <t>3.1.1</t>
  </si>
  <si>
    <t>KP thực hiện chế độ tự chủ</t>
  </si>
  <si>
    <t>a</t>
  </si>
  <si>
    <t>Chi thanh toán cá nhân</t>
  </si>
  <si>
    <t>b</t>
  </si>
  <si>
    <t>Chi hàng hóa dịch vụ</t>
  </si>
  <si>
    <t>c</t>
  </si>
  <si>
    <t>Chi mua sắm, sữa chữa</t>
  </si>
  <si>
    <t>d</t>
  </si>
  <si>
    <t>Chi khác</t>
  </si>
  <si>
    <t>3.1.2</t>
  </si>
  <si>
    <t>KP không thực hiện chế độ tự chủ</t>
  </si>
  <si>
    <t>3.2</t>
  </si>
  <si>
    <t>Chi quản lý hành chính</t>
  </si>
  <si>
    <t>3.2.1</t>
  </si>
  <si>
    <t>3.2.2</t>
  </si>
  <si>
    <t>II</t>
  </si>
  <si>
    <t>Dự toán chi NSNN</t>
  </si>
  <si>
    <t>KP tiết kiệm 10% THCCTL- TC13.14</t>
  </si>
  <si>
    <t>KP chi cho CB làm đầu mối KSTTHC</t>
  </si>
  <si>
    <t>KP hoạt động của tổ chức cơ sở Đảng</t>
  </si>
  <si>
    <t>KP đối nội, đối ngoại</t>
  </si>
  <si>
    <t>KP duy trì hệ thống QLCL ISO-9001</t>
  </si>
  <si>
    <t>KP thuê tư vấn lập chỉ số giá xây dựng</t>
  </si>
  <si>
    <t>KP chi cho bộ phận tiếp nhận và trả kết quả</t>
  </si>
  <si>
    <t>KP xây dựng văn bản QPPL</t>
  </si>
  <si>
    <t>KP chi mua sắm, sửa chữa</t>
  </si>
  <si>
    <t>KP chi cho công tác thu lệ phí</t>
  </si>
  <si>
    <t>KP hoạt động của nhóm công tác thực hiện những giải pháp mang tính đột phá về phát triển KT-XH lĩnh vực hạ tầng giao thông</t>
  </si>
  <si>
    <t>KP tiết kiệm 10% THCCTL- TC12.14</t>
  </si>
  <si>
    <t>Chi sự nghiệp kinh tế</t>
  </si>
  <si>
    <t>KP kiểm tra xử lý lục bình (chuyển số tạm ứng sang năm 2018: 1.940, triệu)</t>
  </si>
  <si>
    <t>KP sửa đèn Led</t>
  </si>
  <si>
    <t>KP sửa chữa duy tu đường bộ (chuyển nguồn tạm ứng 2016)</t>
  </si>
  <si>
    <t xml:space="preserve">Chi Đảm bảo xã hội </t>
  </si>
  <si>
    <t>KP hỗ trợ Tết Nguyên Đán 2018</t>
  </si>
  <si>
    <t>Chi chương trình mục tiêu quốc gia</t>
  </si>
  <si>
    <t>4.1</t>
  </si>
  <si>
    <t>Chương trình mục tiêu quốc gia xây dựng nông thôn mới giai đoạn 2016-2020</t>
  </si>
  <si>
    <t>III</t>
  </si>
  <si>
    <t>Dự toán chi nguồn khác</t>
  </si>
  <si>
    <t>Nguồn PLP năm trước chuyển sang chi theo QĐ UBND</t>
  </si>
  <si>
    <t>Bổ sung chi cho công tác thu Lệ phí (theo QĐ174/QĐ-SGTVT, 08/8/2017)</t>
  </si>
  <si>
    <t>Bổ sung: nguồn kinh phí thực hiện chế độ tự chủ (do tăng kinh phí hỗ trợ 01 hợp đồng theo NĐ68)- VP Sở GTVT</t>
  </si>
  <si>
    <t>1.3</t>
  </si>
  <si>
    <t>Bổ sung: nguồn kinh phí thực hiện chế độ tự chủ
(do tăng kinh phí hỗ trợ 02 hợp đồng theo NĐ68, giảm 01 biên chế, đã bù trừ)- TTra Sở GTVT</t>
  </si>
  <si>
    <t>KP Quyõ Baûo trì ñöôøng boä chuyeån veà</t>
  </si>
  <si>
    <t>Thực hiện chế độ công khai tài chính theo Thông tư số 61/2017/TT-BTC ngày 15/6/2017 của Bộ Tài chính</t>
  </si>
  <si>
    <t>Ngày       tháng         năm 2018</t>
  </si>
  <si>
    <t>Thủ trưởng đơn vị</t>
  </si>
</sst>
</file>

<file path=xl/styles.xml><?xml version="1.0" encoding="utf-8"?>
<styleSheet xmlns="http://schemas.openxmlformats.org/spreadsheetml/2006/main">
  <numFmts count="8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.00_-;\-* #,##0.00_-;_-* &quot;-&quot;??_-;_-@_-"/>
    <numFmt numFmtId="167" formatCode="_-* #,##0.00\ _F_B_-;\-* #,##0.00\ _F_B_-;_-* &quot;-&quot;??\ _F_B_-;_-@_-"/>
    <numFmt numFmtId="168" formatCode="_-* #,##0\ &quot;€&quot;_-;\-* #,##0\ &quot;€&quot;_-;_-* &quot;-&quot;\ &quot;€&quot;_-;_-@_-"/>
    <numFmt numFmtId="169" formatCode="\$#,##0\ ;\(\$#,##0\)"/>
    <numFmt numFmtId="170" formatCode="&quot;\&quot;#,##0.00;[Red]&quot;\&quot;\-#,##0.00"/>
    <numFmt numFmtId="171" formatCode="&quot;\&quot;#,##0;[Red]&quot;\&quot;\-#,##0"/>
  </numFmts>
  <fonts count="42">
    <font>
      <sz val="10"/>
      <name val="VNI-Times"/>
    </font>
    <font>
      <sz val="10"/>
      <name val="VNI-Times"/>
    </font>
    <font>
      <b/>
      <sz val="12"/>
      <name val="Times New Roman"/>
      <family val="1"/>
      <charset val="163"/>
    </font>
    <font>
      <sz val="11"/>
      <name val="VNI-Times"/>
    </font>
    <font>
      <sz val="9"/>
      <name val="VNI-Times"/>
    </font>
    <font>
      <sz val="12"/>
      <name val="Arial"/>
      <family val="2"/>
      <charset val="163"/>
    </font>
    <font>
      <b/>
      <sz val="12"/>
      <name val="VNI-Times"/>
    </font>
    <font>
      <b/>
      <sz val="13"/>
      <name val="Times New Roman"/>
      <family val="1"/>
      <charset val="163"/>
    </font>
    <font>
      <i/>
      <sz val="13"/>
      <name val="Times New Roman"/>
      <family val="1"/>
      <charset val="163"/>
    </font>
    <font>
      <sz val="11"/>
      <name val="Arial"/>
      <family val="2"/>
      <charset val="163"/>
    </font>
    <font>
      <b/>
      <sz val="8"/>
      <name val="Arial"/>
      <family val="2"/>
      <charset val="163"/>
    </font>
    <font>
      <sz val="8"/>
      <name val="Arial"/>
      <family val="2"/>
      <charset val="163"/>
    </font>
    <font>
      <b/>
      <u/>
      <sz val="9"/>
      <name val="Times New Roman"/>
      <family val="1"/>
      <charset val="163"/>
    </font>
    <font>
      <b/>
      <u/>
      <sz val="9"/>
      <name val="Arial"/>
      <family val="2"/>
    </font>
    <font>
      <sz val="9"/>
      <name val="Arial"/>
      <family val="2"/>
      <charset val="163"/>
    </font>
    <font>
      <b/>
      <sz val="9"/>
      <name val="Arial"/>
      <family val="2"/>
    </font>
    <font>
      <b/>
      <sz val="9"/>
      <name val="Times New Roman"/>
      <family val="1"/>
      <charset val="163"/>
    </font>
    <font>
      <b/>
      <u/>
      <sz val="9"/>
      <name val="Arial"/>
      <family val="2"/>
      <charset val="163"/>
    </font>
    <font>
      <sz val="9"/>
      <name val="Arial"/>
      <family val="2"/>
    </font>
    <font>
      <sz val="9"/>
      <name val="Times New Roman"/>
      <family val="1"/>
      <charset val="163"/>
    </font>
    <font>
      <b/>
      <i/>
      <sz val="9"/>
      <name val="Arial"/>
      <family val="2"/>
    </font>
    <font>
      <b/>
      <i/>
      <sz val="9"/>
      <name val="Times New Roman"/>
      <family val="1"/>
      <charset val="163"/>
    </font>
    <font>
      <b/>
      <i/>
      <sz val="9"/>
      <name val="Arial"/>
      <family val="2"/>
      <charset val="163"/>
    </font>
    <font>
      <b/>
      <sz val="9"/>
      <name val="Arial"/>
      <family val="2"/>
      <charset val="163"/>
    </font>
    <font>
      <b/>
      <i/>
      <u/>
      <sz val="9"/>
      <name val="Arial"/>
      <family val="2"/>
      <charset val="163"/>
    </font>
    <font>
      <u/>
      <sz val="9"/>
      <name val="Arial"/>
      <family val="2"/>
      <charset val="163"/>
    </font>
    <font>
      <b/>
      <sz val="9"/>
      <name val="VNI-Times"/>
    </font>
    <font>
      <sz val="10"/>
      <name val="Arial"/>
      <family val="2"/>
      <charset val="163"/>
    </font>
    <font>
      <sz val="12"/>
      <name val="VNI-Times"/>
    </font>
    <font>
      <i/>
      <sz val="11"/>
      <name val="Times New Roman"/>
      <family val="1"/>
      <charset val="163"/>
    </font>
    <font>
      <i/>
      <sz val="12"/>
      <name val="Times New Roman"/>
      <family val="1"/>
      <charset val="163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i/>
      <sz val="12"/>
      <name val="VNI-Times"/>
    </font>
    <font>
      <sz val="10"/>
      <name val="VNI-Aptima"/>
    </font>
    <font>
      <b/>
      <sz val="12"/>
      <name val="Arial"/>
      <family val="2"/>
    </font>
    <font>
      <b/>
      <sz val="12"/>
      <name val="VN-NTime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65" fontId="31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10" fontId="31" fillId="0" borderId="0" applyFont="0" applyFill="0" applyBorder="0" applyAlignment="0" applyProtection="0"/>
    <xf numFmtId="0" fontId="33" fillId="0" borderId="0"/>
    <xf numFmtId="166" fontId="34" fillId="0" borderId="0"/>
    <xf numFmtId="167" fontId="34" fillId="0" borderId="0"/>
    <xf numFmtId="168" fontId="28" fillId="0" borderId="0" applyFont="0" applyFill="0" applyBorder="0" applyAlignment="0" applyProtection="0"/>
    <xf numFmtId="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" fontId="35" fillId="0" borderId="5" applyBorder="0"/>
    <xf numFmtId="0" fontId="31" fillId="0" borderId="0" applyFont="0" applyFill="0" applyBorder="0" applyAlignment="0" applyProtection="0"/>
    <xf numFmtId="2" fontId="31" fillId="0" borderId="0" applyFont="0" applyFill="0" applyBorder="0" applyAlignment="0" applyProtection="0"/>
    <xf numFmtId="0" fontId="36" fillId="0" borderId="10" applyNumberFormat="0" applyAlignment="0" applyProtection="0">
      <alignment horizontal="left" vertical="center"/>
    </xf>
    <xf numFmtId="0" fontId="36" fillId="0" borderId="3">
      <alignment horizontal="left" vertical="center"/>
    </xf>
    <xf numFmtId="0" fontId="37" fillId="0" borderId="11" applyNumberFormat="0" applyFont="0" applyFill="0" applyBorder="0" applyAlignment="0">
      <alignment horizontal="center"/>
    </xf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0" fontId="31" fillId="0" borderId="0" applyFont="0" applyFill="0" applyBorder="0" applyAlignment="0" applyProtection="0"/>
    <xf numFmtId="0" fontId="39" fillId="0" borderId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0" fontId="41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5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/>
    </xf>
    <xf numFmtId="3" fontId="13" fillId="2" borderId="6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6" fillId="0" borderId="7" xfId="0" applyFont="1" applyBorder="1"/>
    <xf numFmtId="3" fontId="15" fillId="0" borderId="7" xfId="0" applyNumberFormat="1" applyFont="1" applyBorder="1"/>
    <xf numFmtId="0" fontId="17" fillId="0" borderId="0" xfId="0" applyFont="1"/>
    <xf numFmtId="0" fontId="18" fillId="0" borderId="7" xfId="0" applyFont="1" applyBorder="1" applyAlignment="1">
      <alignment horizontal="center"/>
    </xf>
    <xf numFmtId="3" fontId="19" fillId="0" borderId="7" xfId="0" applyNumberFormat="1" applyFont="1" applyFill="1" applyBorder="1"/>
    <xf numFmtId="3" fontId="14" fillId="0" borderId="7" xfId="1" applyNumberFormat="1" applyFont="1" applyBorder="1" applyAlignment="1"/>
    <xf numFmtId="3" fontId="18" fillId="0" borderId="7" xfId="0" applyNumberFormat="1" applyFont="1" applyBorder="1"/>
    <xf numFmtId="3" fontId="19" fillId="0" borderId="7" xfId="0" applyNumberFormat="1" applyFont="1" applyBorder="1"/>
    <xf numFmtId="0" fontId="14" fillId="0" borderId="0" xfId="0" applyFont="1"/>
    <xf numFmtId="3" fontId="14" fillId="0" borderId="7" xfId="1" applyNumberFormat="1" applyFont="1" applyFill="1" applyBorder="1" applyAlignment="1"/>
    <xf numFmtId="0" fontId="19" fillId="0" borderId="7" xfId="0" applyFont="1" applyBorder="1"/>
    <xf numFmtId="0" fontId="14" fillId="0" borderId="7" xfId="0" applyFont="1" applyBorder="1"/>
    <xf numFmtId="0" fontId="20" fillId="0" borderId="7" xfId="0" applyFont="1" applyBorder="1" applyAlignment="1">
      <alignment horizontal="center"/>
    </xf>
    <xf numFmtId="0" fontId="21" fillId="0" borderId="7" xfId="0" applyFont="1" applyBorder="1"/>
    <xf numFmtId="3" fontId="20" fillId="0" borderId="7" xfId="0" applyNumberFormat="1" applyFont="1" applyBorder="1"/>
    <xf numFmtId="0" fontId="22" fillId="0" borderId="7" xfId="0" applyFont="1" applyBorder="1" applyAlignment="1">
      <alignment horizontal="center"/>
    </xf>
    <xf numFmtId="3" fontId="22" fillId="0" borderId="7" xfId="0" applyNumberFormat="1" applyFont="1" applyBorder="1"/>
    <xf numFmtId="3" fontId="14" fillId="0" borderId="0" xfId="0" applyNumberFormat="1" applyFont="1"/>
    <xf numFmtId="3" fontId="23" fillId="0" borderId="0" xfId="0" applyNumberFormat="1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5" fillId="3" borderId="7" xfId="0" applyFont="1" applyFill="1" applyBorder="1" applyAlignment="1">
      <alignment horizontal="center"/>
    </xf>
    <xf numFmtId="0" fontId="16" fillId="3" borderId="7" xfId="0" applyFont="1" applyFill="1" applyBorder="1"/>
    <xf numFmtId="3" fontId="15" fillId="3" borderId="7" xfId="0" applyNumberFormat="1" applyFont="1" applyFill="1" applyBorder="1"/>
    <xf numFmtId="0" fontId="14" fillId="0" borderId="7" xfId="0" applyFont="1" applyBorder="1" applyAlignment="1">
      <alignment horizontal="center"/>
    </xf>
    <xf numFmtId="0" fontId="19" fillId="0" borderId="7" xfId="0" applyFont="1" applyBorder="1" applyAlignment="1">
      <alignment wrapText="1"/>
    </xf>
    <xf numFmtId="0" fontId="15" fillId="0" borderId="8" xfId="0" applyFont="1" applyBorder="1" applyAlignment="1">
      <alignment horizontal="center"/>
    </xf>
    <xf numFmtId="0" fontId="16" fillId="0" borderId="7" xfId="0" applyFont="1" applyBorder="1" applyAlignment="1">
      <alignment wrapText="1"/>
    </xf>
    <xf numFmtId="3" fontId="15" fillId="0" borderId="8" xfId="0" applyNumberFormat="1" applyFont="1" applyBorder="1"/>
    <xf numFmtId="0" fontId="18" fillId="0" borderId="8" xfId="0" applyFont="1" applyBorder="1" applyAlignment="1">
      <alignment horizontal="center"/>
    </xf>
    <xf numFmtId="3" fontId="18" fillId="0" borderId="8" xfId="0" applyNumberFormat="1" applyFont="1" applyBorder="1"/>
    <xf numFmtId="3" fontId="14" fillId="0" borderId="7" xfId="0" applyNumberFormat="1" applyFont="1" applyBorder="1"/>
    <xf numFmtId="0" fontId="26" fillId="0" borderId="7" xfId="0" applyFont="1" applyFill="1" applyBorder="1"/>
    <xf numFmtId="3" fontId="14" fillId="0" borderId="8" xfId="0" applyNumberFormat="1" applyFont="1" applyFill="1" applyBorder="1"/>
    <xf numFmtId="0" fontId="14" fillId="0" borderId="9" xfId="0" applyFont="1" applyFill="1" applyBorder="1" applyAlignment="1">
      <alignment horizontal="center"/>
    </xf>
    <xf numFmtId="0" fontId="14" fillId="0" borderId="9" xfId="0" applyFont="1" applyFill="1" applyBorder="1" applyAlignment="1">
      <alignment wrapText="1"/>
    </xf>
    <xf numFmtId="3" fontId="14" fillId="0" borderId="9" xfId="0" applyNumberFormat="1" applyFont="1" applyFill="1" applyBorder="1"/>
    <xf numFmtId="0" fontId="14" fillId="0" borderId="9" xfId="0" applyFont="1" applyFill="1" applyBorder="1"/>
    <xf numFmtId="0" fontId="14" fillId="0" borderId="0" xfId="0" applyFont="1" applyFill="1"/>
    <xf numFmtId="0" fontId="5" fillId="0" borderId="0" xfId="0" applyFont="1" applyBorder="1" applyAlignment="1">
      <alignment horizontal="center"/>
    </xf>
    <xf numFmtId="0" fontId="27" fillId="0" borderId="0" xfId="0" applyFont="1" applyBorder="1" applyAlignment="1">
      <alignment wrapText="1"/>
    </xf>
    <xf numFmtId="3" fontId="9" fillId="0" borderId="0" xfId="0" applyNumberFormat="1" applyFont="1" applyBorder="1"/>
    <xf numFmtId="3" fontId="5" fillId="0" borderId="0" xfId="0" applyNumberFormat="1" applyFont="1" applyBorder="1"/>
    <xf numFmtId="0" fontId="5" fillId="0" borderId="0" xfId="0" applyFont="1" applyBorder="1"/>
    <xf numFmtId="0" fontId="28" fillId="0" borderId="0" xfId="0" applyFont="1" applyBorder="1" applyAlignment="1">
      <alignment horizontal="center"/>
    </xf>
    <xf numFmtId="0" fontId="29" fillId="0" borderId="0" xfId="0" applyFont="1" applyBorder="1"/>
    <xf numFmtId="3" fontId="3" fillId="0" borderId="0" xfId="0" applyNumberFormat="1" applyFont="1" applyBorder="1"/>
    <xf numFmtId="3" fontId="28" fillId="0" borderId="0" xfId="0" applyNumberFormat="1" applyFont="1" applyBorder="1"/>
    <xf numFmtId="0" fontId="28" fillId="0" borderId="0" xfId="0" applyFont="1" applyBorder="1"/>
    <xf numFmtId="0" fontId="28" fillId="0" borderId="0" xfId="0" applyFont="1"/>
    <xf numFmtId="0" fontId="3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31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_HOBONG" xfId="7"/>
    <cellStyle name="??_(????)??????" xfId="8"/>
    <cellStyle name="=" xfId="9"/>
    <cellStyle name="=_Book1" xfId="10"/>
    <cellStyle name="Comma 2" xfId="11"/>
    <cellStyle name="Comma 3" xfId="1"/>
    <cellStyle name="Comma0" xfId="12"/>
    <cellStyle name="Currency0" xfId="13"/>
    <cellStyle name="CHUONG" xfId="14"/>
    <cellStyle name="Date" xfId="15"/>
    <cellStyle name="Fixed" xfId="16"/>
    <cellStyle name="Header1" xfId="17"/>
    <cellStyle name="Header2" xfId="18"/>
    <cellStyle name="ÑONVÒ" xfId="19"/>
    <cellStyle name="Normal" xfId="0" builtinId="0"/>
    <cellStyle name="똿뗦먛귟 [0.00]_PRODUCT DETAIL Q1" xfId="20"/>
    <cellStyle name="똿뗦먛귟_PRODUCT DETAIL Q1" xfId="21"/>
    <cellStyle name="믅됞 [0.00]_PRODUCT DETAIL Q1" xfId="22"/>
    <cellStyle name="믅됞_PRODUCT DETAIL Q1" xfId="23"/>
    <cellStyle name="백분율_HOBONG" xfId="24"/>
    <cellStyle name="뷭?_BOOKSHIP" xfId="25"/>
    <cellStyle name="콤마 [0]_1202" xfId="26"/>
    <cellStyle name="콤마_1202" xfId="27"/>
    <cellStyle name="통화 [0]_1202" xfId="28"/>
    <cellStyle name="통화_1202" xfId="29"/>
    <cellStyle name="표준_(정보부문)월별인원계획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Khue\2002\XN_KSTK\HO_SO\LINH\BEN-CAU\LP-NDIEN\BEN-CAU\MSOF43\EXCEL\TAI_VU\HDONG_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NKUBAN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Khue\2002\HOSO\T-BANG\MSOF43\EXCEL\TAI_VU\HDONG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dd_n2\c\DATA\NHUT\DT_MAU\DU_TO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\Dulieu\EXCEL\FILE_LE\Nam%202002\DMChau\DMChau\Khandai_DM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HUNG\LUUXLS\KHKTHUAT\CBINH\CDSPHAM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CDSPHAM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NKUBAN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nh\d\NHUT\HO-SO-1999\THI%20XA\LE%20VAN%20TAM\BC-LE%20VAN%20TA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CHIN\duthau-phongcanhsat\HUNG\LUUXLS\KHKTHUAT\CBINH\CDSPHAM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6"/>
      <sheetName val="Sheet52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5"/>
      <sheetName val="Sheet16"/>
      <sheetName val="Sheet17"/>
      <sheetName val="Sheet18"/>
      <sheetName val="Sheet20"/>
      <sheetName val="Sheet21"/>
      <sheetName val="Sheet22"/>
      <sheetName val="Sheet23"/>
      <sheetName val="Sheet24"/>
      <sheetName val="Sheet25"/>
      <sheetName val="Sheet19"/>
      <sheetName val="XDCB"/>
      <sheetName val="Sheet1 (6)"/>
      <sheetName val="XL4Poppy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 (3)"/>
      <sheetName val="Sheet1 (4)"/>
      <sheetName val="Sheet1 (5)"/>
      <sheetName val="Sheet9 (2)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6"/>
      <sheetName val="Sheet52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5"/>
      <sheetName val="Sheet16"/>
      <sheetName val="Sheet17"/>
      <sheetName val="Sheet18"/>
      <sheetName val="Sheet20"/>
      <sheetName val="Sheet21"/>
      <sheetName val="Sheet22"/>
      <sheetName val="Sheet23"/>
      <sheetName val="Sheet24"/>
      <sheetName val="Sheet25"/>
      <sheetName val="Sheet19"/>
      <sheetName val="XDCB"/>
      <sheetName val="Sheet1 (6)"/>
      <sheetName val="XL4Poppy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XDCB"/>
      <sheetName val="BANGTRA"/>
      <sheetName val="Sheet1"/>
      <sheetName val="Sheet2"/>
      <sheetName val="Sheet3"/>
      <sheetName val="C.SET"/>
      <sheetName val="DIEN"/>
      <sheetName val="NUOC"/>
      <sheetName val="LEPHIQUACAU"/>
      <sheetName val="Sheet5"/>
      <sheetName val="PTVL"/>
      <sheetName val="DIA CHI VL"/>
      <sheetName val="DON GIA"/>
      <sheetName val="VAN CHUYEN VT (2)"/>
      <sheetName val="THVL"/>
      <sheetName val="KINH PHI"/>
      <sheetName val="Sheet4"/>
      <sheetName val="Sheet4 (2)"/>
      <sheetName val="SL&amp;DATA"/>
      <sheetName val="KINH PHI (2)"/>
      <sheetName val="BC L-V-Tam"/>
      <sheetName val="g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hoiluong"/>
      <sheetName val="vattu"/>
      <sheetName val="kinhphi"/>
      <sheetName val="dinhmuc"/>
      <sheetName val="khoan"/>
      <sheetName val="Sheet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  <sheetName val="kiem ke quy"/>
      <sheetName val="Sheet3"/>
      <sheetName val="00000000"/>
      <sheetName val="1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I16">
            <v>2415421.9700000002</v>
          </cell>
          <cell r="J16">
            <v>301117.30999999994</v>
          </cell>
        </row>
      </sheetData>
      <sheetData sheetId="8" refreshError="1">
        <row r="15">
          <cell r="F15">
            <v>11357975.9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 (3)"/>
      <sheetName val="Sheet1 (4)"/>
      <sheetName val="Sheet1"/>
      <sheetName val="kiem ke quy"/>
      <sheetName val="Sheet3"/>
      <sheetName val="00000000"/>
      <sheetName val="10000000"/>
      <sheetName val="XL4Poppy"/>
    </sheetNames>
    <sheetDataSet>
      <sheetData sheetId="0" refreshError="1"/>
      <sheetData sheetId="1" refreshError="1">
        <row r="51">
          <cell r="J51">
            <v>12152369.620000003</v>
          </cell>
          <cell r="K51">
            <v>480591.08999999997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L KPHI 1"/>
      <sheetName val="Sheet1"/>
      <sheetName val="BC (CU)"/>
      <sheetName val="BC L-V-Tam"/>
      <sheetName val="DG-K.PHI 1"/>
      <sheetName val="DG-K.PHI 2"/>
      <sheetName val="DG-K.PHI 3"/>
      <sheetName val="CONG-SUA"/>
      <sheetName val="DEN BU"/>
      <sheetName val="TH KPHI 1"/>
      <sheetName val="TH KPHI 2"/>
      <sheetName val="TH KPHI 3"/>
      <sheetName val="cong trai"/>
      <sheetName val="cong phai"/>
      <sheetName val="KCAU 2L (p.an 1)"/>
      <sheetName val="KCAU 3L (p.an 2)"/>
      <sheetName val="TH KPHI 2 (2)"/>
      <sheetName val="TH KPHI (chinh)"/>
      <sheetName val="CONG-LVT (CU)"/>
      <sheetName val="TH VLIEU 1"/>
      <sheetName val="BIA BCAO"/>
      <sheetName val="MUC LUC (D)"/>
      <sheetName val="CAC CT NAM 2004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DThu"/>
      <sheetName val="Chart1"/>
      <sheetName val="THop Vtu"/>
      <sheetName val="XL4Poppy"/>
      <sheetName val="BC L_V_Tam"/>
      <sheetName val="Giathanh1m3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7"/>
  <sheetViews>
    <sheetView tabSelected="1" workbookViewId="0">
      <selection activeCell="F16" sqref="F16"/>
    </sheetView>
  </sheetViews>
  <sheetFormatPr defaultRowHeight="15"/>
  <cols>
    <col min="1" max="1" width="5.28515625" style="6" customWidth="1"/>
    <col min="2" max="2" width="41.42578125" style="7" customWidth="1"/>
    <col min="3" max="3" width="15" style="7" customWidth="1"/>
    <col min="4" max="4" width="13.5703125" style="4" customWidth="1"/>
    <col min="5" max="7" width="13.140625" style="4" customWidth="1"/>
    <col min="8" max="8" width="14.5703125" style="4" bestFit="1" customWidth="1"/>
    <col min="9" max="16384" width="9.140625" style="4"/>
  </cols>
  <sheetData>
    <row r="1" spans="1:7" ht="16.5">
      <c r="A1" s="1" t="s">
        <v>0</v>
      </c>
      <c r="B1" s="2"/>
      <c r="C1" s="2"/>
      <c r="D1" s="2"/>
      <c r="E1" s="2"/>
      <c r="F1" s="2"/>
      <c r="G1" s="3" t="s">
        <v>1</v>
      </c>
    </row>
    <row r="2" spans="1:7" ht="18">
      <c r="A2" s="5" t="s">
        <v>2</v>
      </c>
      <c r="B2" s="2"/>
      <c r="C2" s="2"/>
      <c r="D2" s="2"/>
      <c r="E2" s="2"/>
      <c r="F2" s="2"/>
      <c r="G2" s="2"/>
    </row>
    <row r="3" spans="1:7" ht="35.25" customHeight="1">
      <c r="A3" s="68" t="s">
        <v>3</v>
      </c>
      <c r="B3" s="69"/>
      <c r="C3" s="69"/>
      <c r="D3" s="69"/>
      <c r="E3" s="69"/>
      <c r="F3" s="69"/>
      <c r="G3" s="69"/>
    </row>
    <row r="4" spans="1:7" ht="21.75" customHeight="1">
      <c r="A4" s="70" t="s">
        <v>4</v>
      </c>
      <c r="B4" s="71"/>
      <c r="C4" s="71"/>
      <c r="D4" s="71"/>
      <c r="E4" s="71"/>
      <c r="F4" s="71"/>
      <c r="G4" s="71"/>
    </row>
    <row r="5" spans="1:7" ht="12" customHeight="1"/>
    <row r="6" spans="1:7" s="8" customFormat="1" ht="15" customHeight="1">
      <c r="A6" s="72" t="s">
        <v>5</v>
      </c>
      <c r="B6" s="72" t="s">
        <v>6</v>
      </c>
      <c r="C6" s="72" t="s">
        <v>7</v>
      </c>
      <c r="D6" s="72" t="s">
        <v>8</v>
      </c>
      <c r="E6" s="74" t="s">
        <v>9</v>
      </c>
      <c r="F6" s="75"/>
      <c r="G6" s="76"/>
    </row>
    <row r="7" spans="1:7" s="8" customFormat="1" ht="29.25" customHeight="1">
      <c r="A7" s="73"/>
      <c r="B7" s="73"/>
      <c r="C7" s="73"/>
      <c r="D7" s="73"/>
      <c r="E7" s="9" t="s">
        <v>10</v>
      </c>
      <c r="F7" s="9" t="s">
        <v>11</v>
      </c>
      <c r="G7" s="9" t="s">
        <v>12</v>
      </c>
    </row>
    <row r="8" spans="1:7" s="13" customFormat="1" ht="13.5" customHeight="1">
      <c r="A8" s="10" t="s">
        <v>13</v>
      </c>
      <c r="B8" s="11" t="s">
        <v>14</v>
      </c>
      <c r="C8" s="12">
        <f>SUM(C9)</f>
        <v>7680513825</v>
      </c>
      <c r="D8" s="12">
        <f>SUM(D9)</f>
        <v>0</v>
      </c>
      <c r="E8" s="12">
        <f>SUM(E9)</f>
        <v>0</v>
      </c>
      <c r="F8" s="12">
        <f>SUM(F9)</f>
        <v>0</v>
      </c>
      <c r="G8" s="12">
        <f>SUM(G9)</f>
        <v>0</v>
      </c>
    </row>
    <row r="9" spans="1:7" s="17" customFormat="1" ht="13.5" customHeight="1">
      <c r="A9" s="14">
        <v>1</v>
      </c>
      <c r="B9" s="15" t="s">
        <v>15</v>
      </c>
      <c r="C9" s="16">
        <f>SUM(C10,C24)</f>
        <v>7680513825</v>
      </c>
      <c r="D9" s="16">
        <f>SUM(D10,D24)</f>
        <v>0</v>
      </c>
      <c r="E9" s="16">
        <f>SUM(E10,E24)</f>
        <v>0</v>
      </c>
      <c r="F9" s="16">
        <f>SUM(F10,F24)</f>
        <v>0</v>
      </c>
      <c r="G9" s="16">
        <f>SUM(G10,G24)</f>
        <v>0</v>
      </c>
    </row>
    <row r="10" spans="1:7" s="17" customFormat="1" ht="13.5" customHeight="1">
      <c r="A10" s="14" t="s">
        <v>16</v>
      </c>
      <c r="B10" s="15" t="s">
        <v>17</v>
      </c>
      <c r="C10" s="16">
        <f>SUM(C11:C23)</f>
        <v>4678385000</v>
      </c>
      <c r="D10" s="16">
        <f>SUM(D11:D23)</f>
        <v>0</v>
      </c>
      <c r="E10" s="16">
        <f>SUM(E11:E23)</f>
        <v>0</v>
      </c>
      <c r="F10" s="16">
        <f>SUM(F11:F23)</f>
        <v>0</v>
      </c>
      <c r="G10" s="16">
        <f>SUM(G11:G23)</f>
        <v>0</v>
      </c>
    </row>
    <row r="11" spans="1:7" s="17" customFormat="1" ht="13.5" customHeight="1">
      <c r="A11" s="18" t="s">
        <v>18</v>
      </c>
      <c r="B11" s="19" t="s">
        <v>19</v>
      </c>
      <c r="C11" s="20">
        <v>4450410000</v>
      </c>
      <c r="D11" s="21"/>
      <c r="E11" s="21"/>
      <c r="F11" s="21"/>
      <c r="G11" s="21"/>
    </row>
    <row r="12" spans="1:7" s="17" customFormat="1" ht="13.5" customHeight="1">
      <c r="A12" s="18" t="s">
        <v>20</v>
      </c>
      <c r="B12" s="19" t="s">
        <v>21</v>
      </c>
      <c r="C12" s="20">
        <v>1485000</v>
      </c>
      <c r="D12" s="21"/>
      <c r="E12" s="21"/>
      <c r="F12" s="21"/>
      <c r="G12" s="21"/>
    </row>
    <row r="13" spans="1:7" s="23" customFormat="1" ht="13.5" customHeight="1">
      <c r="A13" s="18" t="s">
        <v>22</v>
      </c>
      <c r="B13" s="22" t="s">
        <v>23</v>
      </c>
      <c r="C13" s="20">
        <v>96000000</v>
      </c>
      <c r="D13" s="21"/>
      <c r="E13" s="21"/>
      <c r="F13" s="21"/>
      <c r="G13" s="21"/>
    </row>
    <row r="14" spans="1:7" s="23" customFormat="1" ht="13.5" customHeight="1">
      <c r="A14" s="18" t="s">
        <v>24</v>
      </c>
      <c r="B14" s="22" t="s">
        <v>25</v>
      </c>
      <c r="C14" s="20">
        <v>250000</v>
      </c>
      <c r="D14" s="21"/>
      <c r="E14" s="21"/>
      <c r="F14" s="21"/>
      <c r="G14" s="21"/>
    </row>
    <row r="15" spans="1:7" s="23" customFormat="1" ht="13.5" customHeight="1">
      <c r="A15" s="18" t="s">
        <v>26</v>
      </c>
      <c r="B15" s="19" t="s">
        <v>27</v>
      </c>
      <c r="C15" s="20">
        <v>119200000</v>
      </c>
      <c r="D15" s="21"/>
      <c r="E15" s="21"/>
      <c r="F15" s="21"/>
      <c r="G15" s="21"/>
    </row>
    <row r="16" spans="1:7" s="23" customFormat="1" ht="13.5" customHeight="1">
      <c r="A16" s="18" t="s">
        <v>28</v>
      </c>
      <c r="B16" s="19" t="s">
        <v>29</v>
      </c>
      <c r="C16" s="20">
        <v>1290000</v>
      </c>
      <c r="D16" s="21"/>
      <c r="E16" s="21"/>
      <c r="F16" s="21"/>
      <c r="G16" s="21"/>
    </row>
    <row r="17" spans="1:7" s="23" customFormat="1" ht="13.5" customHeight="1">
      <c r="A17" s="18" t="s">
        <v>30</v>
      </c>
      <c r="B17" s="22" t="s">
        <v>31</v>
      </c>
      <c r="C17" s="20">
        <v>1450000</v>
      </c>
      <c r="D17" s="21"/>
      <c r="E17" s="21"/>
      <c r="F17" s="21"/>
      <c r="G17" s="21"/>
    </row>
    <row r="18" spans="1:7" s="23" customFormat="1" ht="13.5" customHeight="1">
      <c r="A18" s="18" t="s">
        <v>32</v>
      </c>
      <c r="B18" s="22" t="s">
        <v>33</v>
      </c>
      <c r="C18" s="20">
        <v>0</v>
      </c>
      <c r="D18" s="21"/>
      <c r="E18" s="21"/>
      <c r="F18" s="21"/>
      <c r="G18" s="21"/>
    </row>
    <row r="19" spans="1:7" s="23" customFormat="1" ht="13.5" customHeight="1">
      <c r="A19" s="18" t="s">
        <v>34</v>
      </c>
      <c r="B19" s="22" t="s">
        <v>35</v>
      </c>
      <c r="C19" s="20">
        <v>2800000</v>
      </c>
      <c r="D19" s="21"/>
      <c r="E19" s="21"/>
      <c r="F19" s="21"/>
      <c r="G19" s="21"/>
    </row>
    <row r="20" spans="1:7" s="23" customFormat="1" ht="13.5" customHeight="1">
      <c r="A20" s="18" t="s">
        <v>36</v>
      </c>
      <c r="B20" s="22" t="s">
        <v>37</v>
      </c>
      <c r="C20" s="20">
        <v>3850000</v>
      </c>
      <c r="D20" s="21"/>
      <c r="E20" s="21"/>
      <c r="F20" s="21"/>
      <c r="G20" s="21"/>
    </row>
    <row r="21" spans="1:7" s="23" customFormat="1" ht="13.5" customHeight="1">
      <c r="A21" s="18" t="s">
        <v>38</v>
      </c>
      <c r="B21" s="22" t="s">
        <v>39</v>
      </c>
      <c r="C21" s="24">
        <v>1120000</v>
      </c>
      <c r="D21" s="21"/>
      <c r="E21" s="21"/>
      <c r="F21" s="21"/>
      <c r="G21" s="21"/>
    </row>
    <row r="22" spans="1:7" s="23" customFormat="1" ht="13.5" customHeight="1">
      <c r="A22" s="18" t="s">
        <v>40</v>
      </c>
      <c r="B22" s="22" t="s">
        <v>41</v>
      </c>
      <c r="C22" s="24">
        <v>500000</v>
      </c>
      <c r="D22" s="21"/>
      <c r="E22" s="21"/>
      <c r="F22" s="21"/>
      <c r="G22" s="21"/>
    </row>
    <row r="23" spans="1:7" s="23" customFormat="1" ht="13.5" customHeight="1">
      <c r="A23" s="18" t="s">
        <v>42</v>
      </c>
      <c r="B23" s="25" t="s">
        <v>43</v>
      </c>
      <c r="C23" s="26">
        <v>30000</v>
      </c>
      <c r="D23" s="21"/>
      <c r="E23" s="21"/>
      <c r="F23" s="21"/>
      <c r="G23" s="21"/>
    </row>
    <row r="24" spans="1:7" s="23" customFormat="1" ht="13.5" customHeight="1">
      <c r="A24" s="14" t="s">
        <v>44</v>
      </c>
      <c r="B24" s="15" t="s">
        <v>45</v>
      </c>
      <c r="C24" s="16">
        <f>SUM(C25:C31)</f>
        <v>3002128825</v>
      </c>
      <c r="D24" s="16">
        <f>SUM(D25:D31)</f>
        <v>0</v>
      </c>
      <c r="E24" s="16">
        <f>SUM(E25:E31)</f>
        <v>0</v>
      </c>
      <c r="F24" s="16">
        <f>SUM(F25:F31)</f>
        <v>0</v>
      </c>
      <c r="G24" s="16">
        <f>SUM(G25:G31)</f>
        <v>0</v>
      </c>
    </row>
    <row r="25" spans="1:7" s="23" customFormat="1" ht="13.5" customHeight="1">
      <c r="A25" s="18" t="s">
        <v>46</v>
      </c>
      <c r="B25" s="22" t="s">
        <v>47</v>
      </c>
      <c r="C25" s="20">
        <v>1979160000</v>
      </c>
      <c r="D25" s="21"/>
      <c r="E25" s="21"/>
      <c r="F25" s="21"/>
      <c r="G25" s="21"/>
    </row>
    <row r="26" spans="1:7" s="23" customFormat="1" ht="13.5" customHeight="1">
      <c r="A26" s="18" t="s">
        <v>48</v>
      </c>
      <c r="B26" s="22" t="s">
        <v>49</v>
      </c>
      <c r="C26" s="20">
        <v>311080000</v>
      </c>
      <c r="D26" s="21"/>
      <c r="E26" s="21"/>
      <c r="F26" s="21"/>
      <c r="G26" s="21"/>
    </row>
    <row r="27" spans="1:7" s="23" customFormat="1" ht="13.5" customHeight="1">
      <c r="A27" s="18" t="s">
        <v>50</v>
      </c>
      <c r="B27" s="22" t="s">
        <v>51</v>
      </c>
      <c r="C27" s="20">
        <v>456540000</v>
      </c>
      <c r="D27" s="21"/>
      <c r="E27" s="21"/>
      <c r="F27" s="21"/>
      <c r="G27" s="21"/>
    </row>
    <row r="28" spans="1:7" s="23" customFormat="1" ht="13.5" customHeight="1">
      <c r="A28" s="18" t="s">
        <v>52</v>
      </c>
      <c r="B28" s="22" t="s">
        <v>53</v>
      </c>
      <c r="C28" s="20">
        <v>5400000</v>
      </c>
      <c r="D28" s="21"/>
      <c r="E28" s="21"/>
      <c r="F28" s="21"/>
      <c r="G28" s="21"/>
    </row>
    <row r="29" spans="1:7" s="23" customFormat="1" ht="13.5" customHeight="1">
      <c r="A29" s="18" t="s">
        <v>54</v>
      </c>
      <c r="B29" s="25" t="s">
        <v>55</v>
      </c>
      <c r="C29" s="20">
        <v>3187000</v>
      </c>
      <c r="D29" s="21"/>
      <c r="E29" s="21"/>
      <c r="F29" s="21"/>
      <c r="G29" s="21"/>
    </row>
    <row r="30" spans="1:7" s="23" customFormat="1" ht="13.5" customHeight="1">
      <c r="A30" s="18" t="s">
        <v>56</v>
      </c>
      <c r="B30" s="22" t="s">
        <v>57</v>
      </c>
      <c r="C30" s="20">
        <v>240621825</v>
      </c>
      <c r="D30" s="21"/>
      <c r="E30" s="21"/>
      <c r="F30" s="21"/>
      <c r="G30" s="21"/>
    </row>
    <row r="31" spans="1:7" s="23" customFormat="1" ht="13.5" customHeight="1">
      <c r="A31" s="18" t="s">
        <v>58</v>
      </c>
      <c r="B31" s="25" t="s">
        <v>59</v>
      </c>
      <c r="C31" s="20">
        <v>6140000</v>
      </c>
      <c r="D31" s="21"/>
      <c r="E31" s="21"/>
      <c r="F31" s="21"/>
      <c r="G31" s="21"/>
    </row>
    <row r="32" spans="1:7" s="23" customFormat="1" ht="13.5" customHeight="1">
      <c r="A32" s="14">
        <v>2</v>
      </c>
      <c r="B32" s="15" t="s">
        <v>60</v>
      </c>
      <c r="C32" s="16">
        <f>SUM(C33,C47)</f>
        <v>4771382983</v>
      </c>
      <c r="D32" s="16">
        <f>SUM(D33,D47)</f>
        <v>0</v>
      </c>
      <c r="E32" s="16">
        <f>SUM(E33,E47)</f>
        <v>0</v>
      </c>
      <c r="F32" s="16">
        <f>SUM(F33,F47)</f>
        <v>0</v>
      </c>
      <c r="G32" s="16">
        <f>SUM(G33,G47)</f>
        <v>0</v>
      </c>
    </row>
    <row r="33" spans="1:7" s="23" customFormat="1" ht="13.5" customHeight="1">
      <c r="A33" s="14" t="s">
        <v>61</v>
      </c>
      <c r="B33" s="15" t="s">
        <v>17</v>
      </c>
      <c r="C33" s="16">
        <f>SUM(C34:C46)</f>
        <v>4678385000</v>
      </c>
      <c r="D33" s="16">
        <f>SUM(D34:D46)</f>
        <v>0</v>
      </c>
      <c r="E33" s="16">
        <f>SUM(E34:E46)</f>
        <v>0</v>
      </c>
      <c r="F33" s="16">
        <f>SUM(F34:F46)</f>
        <v>0</v>
      </c>
      <c r="G33" s="16">
        <f>SUM(G34:G46)</f>
        <v>0</v>
      </c>
    </row>
    <row r="34" spans="1:7" s="23" customFormat="1" ht="13.5" customHeight="1">
      <c r="A34" s="18" t="s">
        <v>62</v>
      </c>
      <c r="B34" s="19" t="s">
        <v>19</v>
      </c>
      <c r="C34" s="21">
        <f>C11</f>
        <v>4450410000</v>
      </c>
      <c r="D34" s="21"/>
      <c r="E34" s="21"/>
      <c r="F34" s="21"/>
      <c r="G34" s="21"/>
    </row>
    <row r="35" spans="1:7" s="23" customFormat="1" ht="13.5" customHeight="1">
      <c r="A35" s="18" t="s">
        <v>63</v>
      </c>
      <c r="B35" s="19" t="s">
        <v>21</v>
      </c>
      <c r="C35" s="21">
        <f t="shared" ref="C35:C46" si="0">C12</f>
        <v>1485000</v>
      </c>
      <c r="D35" s="21"/>
      <c r="E35" s="21"/>
      <c r="F35" s="21"/>
      <c r="G35" s="21"/>
    </row>
    <row r="36" spans="1:7" s="23" customFormat="1" ht="13.5" customHeight="1">
      <c r="A36" s="18" t="s">
        <v>64</v>
      </c>
      <c r="B36" s="22" t="s">
        <v>23</v>
      </c>
      <c r="C36" s="21">
        <f t="shared" si="0"/>
        <v>96000000</v>
      </c>
      <c r="D36" s="21"/>
      <c r="E36" s="21"/>
      <c r="F36" s="21"/>
      <c r="G36" s="21"/>
    </row>
    <row r="37" spans="1:7" s="23" customFormat="1" ht="13.5" customHeight="1">
      <c r="A37" s="18" t="s">
        <v>65</v>
      </c>
      <c r="B37" s="22" t="s">
        <v>25</v>
      </c>
      <c r="C37" s="21">
        <f t="shared" si="0"/>
        <v>250000</v>
      </c>
      <c r="D37" s="21"/>
      <c r="E37" s="21"/>
      <c r="F37" s="21"/>
      <c r="G37" s="21"/>
    </row>
    <row r="38" spans="1:7" s="23" customFormat="1" ht="13.5" customHeight="1">
      <c r="A38" s="18" t="s">
        <v>66</v>
      </c>
      <c r="B38" s="19" t="s">
        <v>27</v>
      </c>
      <c r="C38" s="21">
        <f t="shared" si="0"/>
        <v>119200000</v>
      </c>
      <c r="D38" s="21"/>
      <c r="E38" s="21"/>
      <c r="F38" s="21"/>
      <c r="G38" s="21"/>
    </row>
    <row r="39" spans="1:7" s="23" customFormat="1" ht="13.5" customHeight="1">
      <c r="A39" s="18" t="s">
        <v>67</v>
      </c>
      <c r="B39" s="19" t="s">
        <v>29</v>
      </c>
      <c r="C39" s="21">
        <f t="shared" si="0"/>
        <v>1290000</v>
      </c>
      <c r="D39" s="21"/>
      <c r="E39" s="21"/>
      <c r="F39" s="21"/>
      <c r="G39" s="21"/>
    </row>
    <row r="40" spans="1:7" s="23" customFormat="1" ht="13.5" customHeight="1">
      <c r="A40" s="18" t="s">
        <v>68</v>
      </c>
      <c r="B40" s="22" t="s">
        <v>31</v>
      </c>
      <c r="C40" s="21">
        <f t="shared" si="0"/>
        <v>1450000</v>
      </c>
      <c r="D40" s="21"/>
      <c r="E40" s="21"/>
      <c r="F40" s="21"/>
      <c r="G40" s="21"/>
    </row>
    <row r="41" spans="1:7" s="23" customFormat="1" ht="13.5" customHeight="1">
      <c r="A41" s="18" t="s">
        <v>69</v>
      </c>
      <c r="B41" s="22" t="s">
        <v>33</v>
      </c>
      <c r="C41" s="21">
        <f t="shared" si="0"/>
        <v>0</v>
      </c>
      <c r="D41" s="21"/>
      <c r="E41" s="21"/>
      <c r="F41" s="21"/>
      <c r="G41" s="21"/>
    </row>
    <row r="42" spans="1:7" s="23" customFormat="1" ht="13.5" customHeight="1">
      <c r="A42" s="18" t="s">
        <v>70</v>
      </c>
      <c r="B42" s="22" t="s">
        <v>35</v>
      </c>
      <c r="C42" s="21">
        <f t="shared" si="0"/>
        <v>2800000</v>
      </c>
      <c r="D42" s="21"/>
      <c r="E42" s="21"/>
      <c r="F42" s="21"/>
      <c r="G42" s="21"/>
    </row>
    <row r="43" spans="1:7" s="23" customFormat="1" ht="13.5" customHeight="1">
      <c r="A43" s="18" t="s">
        <v>71</v>
      </c>
      <c r="B43" s="22" t="s">
        <v>37</v>
      </c>
      <c r="C43" s="21">
        <f t="shared" si="0"/>
        <v>3850000</v>
      </c>
      <c r="D43" s="21"/>
      <c r="E43" s="21"/>
      <c r="F43" s="21"/>
      <c r="G43" s="21"/>
    </row>
    <row r="44" spans="1:7" s="23" customFormat="1" ht="13.5" customHeight="1">
      <c r="A44" s="18" t="s">
        <v>72</v>
      </c>
      <c r="B44" s="22" t="s">
        <v>39</v>
      </c>
      <c r="C44" s="21">
        <f t="shared" si="0"/>
        <v>1120000</v>
      </c>
      <c r="D44" s="21"/>
      <c r="E44" s="21"/>
      <c r="F44" s="21"/>
      <c r="G44" s="21"/>
    </row>
    <row r="45" spans="1:7" s="23" customFormat="1" ht="13.5" customHeight="1">
      <c r="A45" s="18" t="s">
        <v>73</v>
      </c>
      <c r="B45" s="22" t="s">
        <v>41</v>
      </c>
      <c r="C45" s="21">
        <f t="shared" si="0"/>
        <v>500000</v>
      </c>
      <c r="D45" s="21"/>
      <c r="E45" s="21"/>
      <c r="F45" s="21"/>
      <c r="G45" s="21"/>
    </row>
    <row r="46" spans="1:7" s="23" customFormat="1" ht="13.5" customHeight="1">
      <c r="A46" s="18" t="s">
        <v>74</v>
      </c>
      <c r="B46" s="25" t="s">
        <v>43</v>
      </c>
      <c r="C46" s="21">
        <f t="shared" si="0"/>
        <v>30000</v>
      </c>
      <c r="D46" s="21"/>
      <c r="E46" s="21"/>
      <c r="F46" s="21"/>
      <c r="G46" s="21"/>
    </row>
    <row r="47" spans="1:7" s="23" customFormat="1" ht="13.5" customHeight="1">
      <c r="A47" s="14" t="s">
        <v>75</v>
      </c>
      <c r="B47" s="15" t="s">
        <v>45</v>
      </c>
      <c r="C47" s="16">
        <f>SUM(C48:C54)</f>
        <v>92997983</v>
      </c>
      <c r="D47" s="16">
        <f>SUM(D48:D54)</f>
        <v>0</v>
      </c>
      <c r="E47" s="16">
        <f>SUM(E48:E54)</f>
        <v>0</v>
      </c>
      <c r="F47" s="16">
        <f>SUM(F48:F54)</f>
        <v>0</v>
      </c>
      <c r="G47" s="16">
        <f>SUM(G48:G54)</f>
        <v>0</v>
      </c>
    </row>
    <row r="48" spans="1:7" s="23" customFormat="1" ht="13.5" customHeight="1">
      <c r="A48" s="18" t="s">
        <v>76</v>
      </c>
      <c r="B48" s="22" t="s">
        <v>47</v>
      </c>
      <c r="C48" s="20">
        <v>0</v>
      </c>
      <c r="D48" s="21"/>
      <c r="E48" s="21"/>
      <c r="F48" s="21"/>
      <c r="G48" s="21"/>
    </row>
    <row r="49" spans="1:7" s="17" customFormat="1" ht="13.5" customHeight="1">
      <c r="A49" s="18" t="s">
        <v>77</v>
      </c>
      <c r="B49" s="22" t="s">
        <v>49</v>
      </c>
      <c r="C49" s="20">
        <v>62216000</v>
      </c>
      <c r="D49" s="21"/>
      <c r="E49" s="21"/>
      <c r="F49" s="21"/>
      <c r="G49" s="21"/>
    </row>
    <row r="50" spans="1:7" s="17" customFormat="1" ht="13.5" customHeight="1">
      <c r="A50" s="18" t="s">
        <v>78</v>
      </c>
      <c r="B50" s="22" t="s">
        <v>51</v>
      </c>
      <c r="C50" s="20">
        <v>0</v>
      </c>
      <c r="D50" s="21"/>
      <c r="E50" s="21"/>
      <c r="F50" s="21"/>
      <c r="G50" s="21"/>
    </row>
    <row r="51" spans="1:7" s="17" customFormat="1" ht="13.5" customHeight="1">
      <c r="A51" s="18" t="s">
        <v>79</v>
      </c>
      <c r="B51" s="22" t="s">
        <v>53</v>
      </c>
      <c r="C51" s="20">
        <v>1890000</v>
      </c>
      <c r="D51" s="21"/>
      <c r="E51" s="21"/>
      <c r="F51" s="21"/>
      <c r="G51" s="21"/>
    </row>
    <row r="52" spans="1:7" s="17" customFormat="1" ht="13.5" customHeight="1">
      <c r="A52" s="18" t="s">
        <v>80</v>
      </c>
      <c r="B52" s="25" t="s">
        <v>55</v>
      </c>
      <c r="C52" s="20">
        <v>3187000</v>
      </c>
      <c r="D52" s="21"/>
      <c r="E52" s="21"/>
      <c r="F52" s="21"/>
      <c r="G52" s="21"/>
    </row>
    <row r="53" spans="1:7" s="17" customFormat="1" ht="13.5" customHeight="1">
      <c r="A53" s="18" t="s">
        <v>81</v>
      </c>
      <c r="B53" s="22" t="s">
        <v>57</v>
      </c>
      <c r="C53" s="20">
        <v>25090983</v>
      </c>
      <c r="D53" s="21"/>
      <c r="E53" s="21"/>
      <c r="F53" s="21"/>
      <c r="G53" s="21"/>
    </row>
    <row r="54" spans="1:7" s="23" customFormat="1" ht="13.5" customHeight="1">
      <c r="A54" s="18" t="s">
        <v>82</v>
      </c>
      <c r="B54" s="25" t="s">
        <v>59</v>
      </c>
      <c r="C54" s="20">
        <v>614000</v>
      </c>
      <c r="D54" s="21"/>
      <c r="E54" s="21"/>
      <c r="F54" s="21"/>
      <c r="G54" s="21"/>
    </row>
    <row r="55" spans="1:7" s="23" customFormat="1" ht="13.5" customHeight="1">
      <c r="A55" s="14">
        <v>3</v>
      </c>
      <c r="B55" s="15" t="s">
        <v>83</v>
      </c>
      <c r="C55" s="16">
        <f>SUM(C56,C67)</f>
        <v>3136023826</v>
      </c>
      <c r="D55" s="16">
        <f>SUM(D56,D67)</f>
        <v>0</v>
      </c>
      <c r="E55" s="16">
        <f>SUM(E56,E67)</f>
        <v>0</v>
      </c>
      <c r="F55" s="16">
        <f>SUM(F56,F67)</f>
        <v>489495000</v>
      </c>
      <c r="G55" s="16">
        <f>SUM(G56,G67)</f>
        <v>312679485</v>
      </c>
    </row>
    <row r="56" spans="1:7" s="23" customFormat="1" ht="13.5" customHeight="1">
      <c r="A56" s="14" t="s">
        <v>84</v>
      </c>
      <c r="B56" s="15" t="s">
        <v>85</v>
      </c>
      <c r="C56" s="16">
        <f>SUM(C57,C62)</f>
        <v>3136023826</v>
      </c>
      <c r="D56" s="16">
        <f>SUM(D57,D62)</f>
        <v>0</v>
      </c>
      <c r="E56" s="16">
        <f>SUM(E57,E62)</f>
        <v>0</v>
      </c>
      <c r="F56" s="16">
        <f>SUM(F57,F62)</f>
        <v>489495000</v>
      </c>
      <c r="G56" s="16">
        <f>SUM(G57,G62)</f>
        <v>312679485</v>
      </c>
    </row>
    <row r="57" spans="1:7" s="23" customFormat="1" ht="13.5" customHeight="1">
      <c r="A57" s="27" t="s">
        <v>86</v>
      </c>
      <c r="B57" s="28" t="s">
        <v>87</v>
      </c>
      <c r="C57" s="29">
        <f>SUM(C58:C61)</f>
        <v>0</v>
      </c>
      <c r="D57" s="29">
        <f>SUM(D58:D61)</f>
        <v>0</v>
      </c>
      <c r="E57" s="29">
        <f>SUM(E58:E61)</f>
        <v>0</v>
      </c>
      <c r="F57" s="29">
        <f>SUM(F58:F61)</f>
        <v>0</v>
      </c>
      <c r="G57" s="29">
        <f>SUM(G58:G61)</f>
        <v>0</v>
      </c>
    </row>
    <row r="58" spans="1:7" s="23" customFormat="1" ht="13.5" customHeight="1">
      <c r="A58" s="18" t="s">
        <v>88</v>
      </c>
      <c r="B58" s="25" t="s">
        <v>89</v>
      </c>
      <c r="C58" s="21"/>
      <c r="D58" s="21"/>
      <c r="E58" s="21"/>
      <c r="F58" s="21"/>
      <c r="G58" s="21"/>
    </row>
    <row r="59" spans="1:7" s="23" customFormat="1" ht="13.5" customHeight="1">
      <c r="A59" s="18" t="s">
        <v>90</v>
      </c>
      <c r="B59" s="25" t="s">
        <v>91</v>
      </c>
      <c r="C59" s="21"/>
      <c r="D59" s="21"/>
      <c r="E59" s="21"/>
      <c r="F59" s="21"/>
      <c r="G59" s="21"/>
    </row>
    <row r="60" spans="1:7" s="23" customFormat="1" ht="13.5" customHeight="1">
      <c r="A60" s="18" t="s">
        <v>92</v>
      </c>
      <c r="B60" s="25" t="s">
        <v>93</v>
      </c>
      <c r="C60" s="21"/>
      <c r="D60" s="21"/>
      <c r="E60" s="21"/>
      <c r="F60" s="21"/>
      <c r="G60" s="21"/>
    </row>
    <row r="61" spans="1:7" s="23" customFormat="1" ht="13.5" customHeight="1">
      <c r="A61" s="18" t="s">
        <v>94</v>
      </c>
      <c r="B61" s="25" t="s">
        <v>95</v>
      </c>
      <c r="C61" s="21"/>
      <c r="D61" s="21"/>
      <c r="E61" s="21"/>
      <c r="F61" s="21"/>
      <c r="G61" s="21"/>
    </row>
    <row r="62" spans="1:7" s="23" customFormat="1" ht="13.5" customHeight="1">
      <c r="A62" s="30" t="s">
        <v>96</v>
      </c>
      <c r="B62" s="28" t="s">
        <v>97</v>
      </c>
      <c r="C62" s="31">
        <f>SUM(C63:C66)</f>
        <v>3136023826</v>
      </c>
      <c r="D62" s="31">
        <f>SUM(D63:D66)</f>
        <v>0</v>
      </c>
      <c r="E62" s="31">
        <f>SUM(E63:E66)</f>
        <v>0</v>
      </c>
      <c r="F62" s="31">
        <f>SUM(F63:F66)</f>
        <v>489495000</v>
      </c>
      <c r="G62" s="31">
        <f>SUM(G63:G66)</f>
        <v>312679485</v>
      </c>
    </row>
    <row r="63" spans="1:7" s="23" customFormat="1" ht="13.5" customHeight="1">
      <c r="A63" s="18" t="s">
        <v>88</v>
      </c>
      <c r="B63" s="25" t="s">
        <v>89</v>
      </c>
      <c r="C63" s="21">
        <f>121137436+312679436</f>
        <v>433816872</v>
      </c>
      <c r="D63" s="21"/>
      <c r="E63" s="21"/>
      <c r="F63" s="21"/>
      <c r="G63" s="21">
        <v>312679485</v>
      </c>
    </row>
    <row r="64" spans="1:7" s="23" customFormat="1" ht="13.5" customHeight="1">
      <c r="A64" s="18" t="s">
        <v>90</v>
      </c>
      <c r="B64" s="25" t="s">
        <v>91</v>
      </c>
      <c r="C64" s="21">
        <f>22143740+5894260+1071754+37241200+320000+2142841000</f>
        <v>2209511954</v>
      </c>
      <c r="D64" s="21"/>
      <c r="E64" s="21"/>
      <c r="F64" s="21"/>
      <c r="G64" s="21"/>
    </row>
    <row r="65" spans="1:8" s="23" customFormat="1" ht="13.5" customHeight="1">
      <c r="A65" s="18" t="s">
        <v>92</v>
      </c>
      <c r="B65" s="25" t="s">
        <v>93</v>
      </c>
      <c r="C65" s="21">
        <f>11495000+478000000</f>
        <v>489495000</v>
      </c>
      <c r="D65" s="21"/>
      <c r="E65" s="21"/>
      <c r="F65" s="21">
        <v>489495000</v>
      </c>
      <c r="G65" s="21"/>
    </row>
    <row r="66" spans="1:8" s="23" customFormat="1" ht="13.5" customHeight="1">
      <c r="A66" s="18" t="s">
        <v>94</v>
      </c>
      <c r="B66" s="25" t="s">
        <v>95</v>
      </c>
      <c r="C66" s="21">
        <v>3200000</v>
      </c>
      <c r="D66" s="21"/>
      <c r="E66" s="21"/>
      <c r="F66" s="21"/>
      <c r="G66" s="21"/>
    </row>
    <row r="67" spans="1:8" s="23" customFormat="1" ht="13.5" customHeight="1">
      <c r="A67" s="14" t="s">
        <v>98</v>
      </c>
      <c r="B67" s="15" t="s">
        <v>99</v>
      </c>
      <c r="C67" s="16">
        <f>SUM(C68,C73)</f>
        <v>0</v>
      </c>
      <c r="D67" s="16">
        <f>SUM(D68,D73)</f>
        <v>0</v>
      </c>
      <c r="E67" s="16">
        <f>SUM(E68,E73)</f>
        <v>0</v>
      </c>
      <c r="F67" s="16">
        <f>SUM(F68,F73)</f>
        <v>0</v>
      </c>
      <c r="G67" s="16">
        <f>SUM(G68,G73)</f>
        <v>0</v>
      </c>
    </row>
    <row r="68" spans="1:8" s="23" customFormat="1" ht="13.5" customHeight="1">
      <c r="A68" s="27" t="s">
        <v>100</v>
      </c>
      <c r="B68" s="28" t="s">
        <v>87</v>
      </c>
      <c r="C68" s="29">
        <f>SUM(C69:C72)</f>
        <v>0</v>
      </c>
      <c r="D68" s="29">
        <f>SUM(D69:D72)</f>
        <v>0</v>
      </c>
      <c r="E68" s="29">
        <f>SUM(E69:E72)</f>
        <v>0</v>
      </c>
      <c r="F68" s="29">
        <f>SUM(F69:F72)</f>
        <v>0</v>
      </c>
      <c r="G68" s="29">
        <f>SUM(G69:G72)</f>
        <v>0</v>
      </c>
    </row>
    <row r="69" spans="1:8" s="23" customFormat="1" ht="13.5" customHeight="1">
      <c r="A69" s="18" t="s">
        <v>88</v>
      </c>
      <c r="B69" s="25" t="s">
        <v>89</v>
      </c>
      <c r="C69" s="21"/>
      <c r="D69" s="21"/>
      <c r="E69" s="21"/>
      <c r="F69" s="21"/>
      <c r="G69" s="21"/>
    </row>
    <row r="70" spans="1:8" s="23" customFormat="1" ht="13.5" customHeight="1">
      <c r="A70" s="18" t="s">
        <v>90</v>
      </c>
      <c r="B70" s="25" t="s">
        <v>91</v>
      </c>
      <c r="C70" s="21"/>
      <c r="D70" s="21"/>
      <c r="E70" s="21"/>
      <c r="F70" s="21"/>
      <c r="G70" s="21"/>
      <c r="H70" s="32"/>
    </row>
    <row r="71" spans="1:8" s="17" customFormat="1" ht="13.5" customHeight="1">
      <c r="A71" s="18" t="s">
        <v>92</v>
      </c>
      <c r="B71" s="25" t="s">
        <v>93</v>
      </c>
      <c r="C71" s="21"/>
      <c r="D71" s="21"/>
      <c r="E71" s="21"/>
      <c r="F71" s="21"/>
      <c r="G71" s="21"/>
    </row>
    <row r="72" spans="1:8" s="34" customFormat="1" ht="14.25" customHeight="1">
      <c r="A72" s="18" t="s">
        <v>94</v>
      </c>
      <c r="B72" s="25" t="s">
        <v>95</v>
      </c>
      <c r="C72" s="21"/>
      <c r="D72" s="21"/>
      <c r="E72" s="21"/>
      <c r="F72" s="21"/>
      <c r="G72" s="21"/>
      <c r="H72" s="33"/>
    </row>
    <row r="73" spans="1:8" s="34" customFormat="1" ht="14.25" customHeight="1">
      <c r="A73" s="27" t="s">
        <v>101</v>
      </c>
      <c r="B73" s="28" t="s">
        <v>97</v>
      </c>
      <c r="C73" s="29">
        <f>SUM(C74:C77)</f>
        <v>0</v>
      </c>
      <c r="D73" s="29">
        <f>SUM(D74:D77)</f>
        <v>0</v>
      </c>
      <c r="E73" s="29">
        <f>SUM(E74:E77)</f>
        <v>0</v>
      </c>
      <c r="F73" s="29">
        <f>SUM(F74:F77)</f>
        <v>0</v>
      </c>
      <c r="G73" s="29">
        <f>SUM(G74:G77)</f>
        <v>0</v>
      </c>
      <c r="H73" s="33"/>
    </row>
    <row r="74" spans="1:8" s="34" customFormat="1" ht="14.25" customHeight="1">
      <c r="A74" s="18" t="s">
        <v>88</v>
      </c>
      <c r="B74" s="25" t="s">
        <v>89</v>
      </c>
      <c r="C74" s="21"/>
      <c r="D74" s="21"/>
      <c r="E74" s="21"/>
      <c r="F74" s="21"/>
      <c r="G74" s="21"/>
      <c r="H74" s="33"/>
    </row>
    <row r="75" spans="1:8" s="34" customFormat="1" ht="13.5" customHeight="1">
      <c r="A75" s="18" t="s">
        <v>90</v>
      </c>
      <c r="B75" s="25" t="s">
        <v>91</v>
      </c>
      <c r="C75" s="21"/>
      <c r="D75" s="21"/>
      <c r="E75" s="21"/>
      <c r="F75" s="21"/>
      <c r="G75" s="21"/>
      <c r="H75" s="33"/>
    </row>
    <row r="76" spans="1:8" s="35" customFormat="1" ht="13.5" customHeight="1">
      <c r="A76" s="18" t="s">
        <v>92</v>
      </c>
      <c r="B76" s="25" t="s">
        <v>93</v>
      </c>
      <c r="C76" s="21"/>
      <c r="D76" s="21"/>
      <c r="E76" s="21"/>
      <c r="F76" s="21"/>
      <c r="G76" s="21"/>
    </row>
    <row r="77" spans="1:8" s="36" customFormat="1" ht="13.5" customHeight="1">
      <c r="A77" s="18" t="s">
        <v>94</v>
      </c>
      <c r="B77" s="25" t="s">
        <v>95</v>
      </c>
      <c r="C77" s="21"/>
      <c r="D77" s="21"/>
      <c r="E77" s="21"/>
      <c r="F77" s="21"/>
      <c r="G77" s="21"/>
    </row>
    <row r="78" spans="1:8" s="23" customFormat="1" ht="13.5" customHeight="1">
      <c r="A78" s="37" t="s">
        <v>102</v>
      </c>
      <c r="B78" s="38" t="s">
        <v>103</v>
      </c>
      <c r="C78" s="39">
        <f>SUM(C79,C98,C103,C105)</f>
        <v>18124208883</v>
      </c>
      <c r="D78" s="39">
        <f>SUM(D79,D98,D103,D105)</f>
        <v>0</v>
      </c>
      <c r="E78" s="39">
        <f>SUM(E79,E98,E103,E105)</f>
        <v>2864901735</v>
      </c>
      <c r="F78" s="39">
        <f>SUM(F79,F98,F103,F105)</f>
        <v>16549580</v>
      </c>
      <c r="G78" s="39">
        <f>SUM(G79,G98,G103,G105)</f>
        <v>0</v>
      </c>
    </row>
    <row r="79" spans="1:8" s="23" customFormat="1" ht="13.5" customHeight="1">
      <c r="A79" s="14">
        <v>1</v>
      </c>
      <c r="B79" s="15" t="s">
        <v>99</v>
      </c>
      <c r="C79" s="16">
        <f>SUM(C80,C86)</f>
        <v>6150876413</v>
      </c>
      <c r="D79" s="16">
        <f>SUM(D80,D86)</f>
        <v>0</v>
      </c>
      <c r="E79" s="16">
        <f>SUM(E80,E86)</f>
        <v>2864901735</v>
      </c>
      <c r="F79" s="16">
        <f>SUM(F80,F86)</f>
        <v>16549580</v>
      </c>
      <c r="G79" s="16">
        <f>SUM(G80,G86)</f>
        <v>0</v>
      </c>
    </row>
    <row r="80" spans="1:8" s="36" customFormat="1" ht="13.5" customHeight="1">
      <c r="A80" s="14" t="s">
        <v>16</v>
      </c>
      <c r="B80" s="28" t="s">
        <v>87</v>
      </c>
      <c r="C80" s="16">
        <f>SUM(C81:C85)</f>
        <v>3556181413</v>
      </c>
      <c r="D80" s="16">
        <f>SUM(D81:D85)</f>
        <v>0</v>
      </c>
      <c r="E80" s="16">
        <f>SUM(E81:E85)</f>
        <v>2784129628</v>
      </c>
      <c r="F80" s="16">
        <f>SUM(F81:F85)</f>
        <v>14499580</v>
      </c>
      <c r="G80" s="16">
        <f>SUM(G81:G85)</f>
        <v>0</v>
      </c>
    </row>
    <row r="81" spans="1:7" s="23" customFormat="1" ht="13.5" customHeight="1">
      <c r="A81" s="18" t="s">
        <v>18</v>
      </c>
      <c r="B81" s="25" t="s">
        <v>89</v>
      </c>
      <c r="C81" s="21">
        <f>2721028564+402627321</f>
        <v>3123655885</v>
      </c>
      <c r="D81" s="21"/>
      <c r="E81" s="21">
        <f>1716465154+97550200+2662000+6050000+452488607+412955963</f>
        <v>2688171924</v>
      </c>
      <c r="F81" s="21"/>
      <c r="G81" s="21"/>
    </row>
    <row r="82" spans="1:7" s="36" customFormat="1" ht="13.5" customHeight="1">
      <c r="A82" s="18" t="s">
        <v>20</v>
      </c>
      <c r="B82" s="25" t="s">
        <v>91</v>
      </c>
      <c r="C82" s="21">
        <f>289494024-14499580</f>
        <v>274994444</v>
      </c>
      <c r="D82" s="21"/>
      <c r="E82" s="21"/>
      <c r="F82" s="21"/>
      <c r="G82" s="21"/>
    </row>
    <row r="83" spans="1:7" s="23" customFormat="1" ht="13.5" customHeight="1">
      <c r="A83" s="18" t="s">
        <v>22</v>
      </c>
      <c r="B83" s="25" t="s">
        <v>93</v>
      </c>
      <c r="C83" s="21">
        <v>33499580</v>
      </c>
      <c r="D83" s="21"/>
      <c r="E83" s="21"/>
      <c r="F83" s="21">
        <v>14499580</v>
      </c>
      <c r="G83" s="21"/>
    </row>
    <row r="84" spans="1:7" s="23" customFormat="1" ht="13.5" customHeight="1">
      <c r="A84" s="18" t="s">
        <v>24</v>
      </c>
      <c r="B84" s="25" t="s">
        <v>95</v>
      </c>
      <c r="C84" s="21">
        <v>28073800</v>
      </c>
      <c r="D84" s="21"/>
      <c r="E84" s="21"/>
      <c r="F84" s="21"/>
      <c r="G84" s="21"/>
    </row>
    <row r="85" spans="1:7" s="23" customFormat="1" ht="13.5" customHeight="1">
      <c r="A85" s="18" t="s">
        <v>26</v>
      </c>
      <c r="B85" s="25" t="s">
        <v>104</v>
      </c>
      <c r="C85" s="21">
        <v>95957704</v>
      </c>
      <c r="D85" s="21"/>
      <c r="E85" s="21">
        <f>C85</f>
        <v>95957704</v>
      </c>
      <c r="F85" s="21"/>
      <c r="G85" s="21"/>
    </row>
    <row r="86" spans="1:7" s="23" customFormat="1" ht="13.5" customHeight="1">
      <c r="A86" s="14" t="s">
        <v>61</v>
      </c>
      <c r="B86" s="28" t="s">
        <v>97</v>
      </c>
      <c r="C86" s="16">
        <f>SUM(C87:C97)</f>
        <v>2594695000</v>
      </c>
      <c r="D86" s="16">
        <f>SUM(D87:D97)</f>
        <v>0</v>
      </c>
      <c r="E86" s="16">
        <f>SUM(E87:E97)</f>
        <v>80772107</v>
      </c>
      <c r="F86" s="16">
        <f>SUM(F87:F97)</f>
        <v>2050000</v>
      </c>
      <c r="G86" s="16">
        <f>SUM(G87:G97)</f>
        <v>0</v>
      </c>
    </row>
    <row r="87" spans="1:7" s="23" customFormat="1" ht="13.5" customHeight="1">
      <c r="A87" s="40" t="s">
        <v>62</v>
      </c>
      <c r="B87" s="25" t="s">
        <v>105</v>
      </c>
      <c r="C87" s="21">
        <v>14800000</v>
      </c>
      <c r="D87" s="21"/>
      <c r="E87" s="21"/>
      <c r="F87" s="21"/>
      <c r="G87" s="21"/>
    </row>
    <row r="88" spans="1:7" s="23" customFormat="1" ht="13.5" customHeight="1">
      <c r="A88" s="40" t="s">
        <v>63</v>
      </c>
      <c r="B88" s="25" t="s">
        <v>106</v>
      </c>
      <c r="C88" s="21">
        <v>45000000</v>
      </c>
      <c r="D88" s="21"/>
      <c r="E88" s="21"/>
      <c r="F88" s="21"/>
      <c r="G88" s="21"/>
    </row>
    <row r="89" spans="1:7" s="36" customFormat="1" ht="13.5" customHeight="1">
      <c r="A89" s="40" t="s">
        <v>64</v>
      </c>
      <c r="B89" s="25" t="s">
        <v>107</v>
      </c>
      <c r="C89" s="21">
        <v>8000000</v>
      </c>
      <c r="D89" s="21"/>
      <c r="E89" s="21"/>
      <c r="F89" s="21"/>
      <c r="G89" s="21"/>
    </row>
    <row r="90" spans="1:7" s="36" customFormat="1" ht="13.5" customHeight="1">
      <c r="A90" s="40"/>
      <c r="B90" s="25" t="s">
        <v>108</v>
      </c>
      <c r="C90" s="21">
        <v>6000000</v>
      </c>
      <c r="D90" s="21"/>
      <c r="E90" s="21"/>
      <c r="F90" s="21"/>
      <c r="G90" s="21"/>
    </row>
    <row r="91" spans="1:7" s="23" customFormat="1" ht="13.5" customHeight="1">
      <c r="A91" s="40" t="s">
        <v>65</v>
      </c>
      <c r="B91" s="25" t="s">
        <v>109</v>
      </c>
      <c r="C91" s="21">
        <v>128795000</v>
      </c>
      <c r="D91" s="21"/>
      <c r="E91" s="21"/>
      <c r="F91" s="21"/>
      <c r="G91" s="21"/>
    </row>
    <row r="92" spans="1:7" s="23" customFormat="1" ht="13.5" customHeight="1">
      <c r="A92" s="40" t="s">
        <v>66</v>
      </c>
      <c r="B92" s="25" t="s">
        <v>110</v>
      </c>
      <c r="C92" s="21">
        <v>4800000</v>
      </c>
      <c r="D92" s="21"/>
      <c r="E92" s="21"/>
      <c r="F92" s="21"/>
      <c r="G92" s="21"/>
    </row>
    <row r="93" spans="1:7" s="23" customFormat="1" ht="13.5" customHeight="1">
      <c r="A93" s="40"/>
      <c r="B93" s="25" t="s">
        <v>111</v>
      </c>
      <c r="C93" s="21">
        <v>12450000</v>
      </c>
      <c r="D93" s="21"/>
      <c r="E93" s="21"/>
      <c r="F93" s="21"/>
      <c r="G93" s="21"/>
    </row>
    <row r="94" spans="1:7" s="36" customFormat="1" ht="13.5" customHeight="1">
      <c r="A94" s="40" t="s">
        <v>67</v>
      </c>
      <c r="B94" s="25" t="s">
        <v>112</v>
      </c>
      <c r="C94" s="21">
        <v>74850000</v>
      </c>
      <c r="D94" s="21"/>
      <c r="E94" s="21"/>
      <c r="F94" s="21"/>
      <c r="G94" s="21"/>
    </row>
    <row r="95" spans="1:7" s="23" customFormat="1" ht="13.5" customHeight="1">
      <c r="A95" s="40" t="s">
        <v>68</v>
      </c>
      <c r="B95" s="25" t="s">
        <v>113</v>
      </c>
      <c r="C95" s="21">
        <v>2300000000</v>
      </c>
      <c r="D95" s="21"/>
      <c r="E95" s="21">
        <f>65442000+15330107</f>
        <v>80772107</v>
      </c>
      <c r="F95" s="21">
        <v>2050000</v>
      </c>
      <c r="G95" s="21"/>
    </row>
    <row r="96" spans="1:7" s="23" customFormat="1" ht="39.75" customHeight="1">
      <c r="A96" s="40" t="s">
        <v>69</v>
      </c>
      <c r="B96" s="41" t="s">
        <v>114</v>
      </c>
      <c r="C96" s="21">
        <v>0</v>
      </c>
      <c r="D96" s="21"/>
      <c r="E96" s="21"/>
      <c r="F96" s="21"/>
      <c r="G96" s="21"/>
    </row>
    <row r="97" spans="1:7" s="23" customFormat="1" ht="13.5" customHeight="1">
      <c r="A97" s="40" t="s">
        <v>70</v>
      </c>
      <c r="B97" s="25" t="s">
        <v>115</v>
      </c>
      <c r="C97" s="21">
        <v>0</v>
      </c>
      <c r="D97" s="21"/>
      <c r="E97" s="21"/>
      <c r="F97" s="21"/>
      <c r="G97" s="21"/>
    </row>
    <row r="98" spans="1:7" s="36" customFormat="1" ht="13.5" customHeight="1">
      <c r="A98" s="14">
        <v>2</v>
      </c>
      <c r="B98" s="15" t="s">
        <v>116</v>
      </c>
      <c r="C98" s="16">
        <f>SUM(C99)</f>
        <v>11904732470</v>
      </c>
      <c r="D98" s="16">
        <f>SUM(D99)</f>
        <v>0</v>
      </c>
      <c r="E98" s="16">
        <f>SUM(E99)</f>
        <v>0</v>
      </c>
      <c r="F98" s="16">
        <f>SUM(F99)</f>
        <v>0</v>
      </c>
      <c r="G98" s="16">
        <f>SUM(G99)</f>
        <v>0</v>
      </c>
    </row>
    <row r="99" spans="1:7" s="23" customFormat="1" ht="13.5" customHeight="1">
      <c r="A99" s="27" t="s">
        <v>75</v>
      </c>
      <c r="B99" s="28" t="s">
        <v>97</v>
      </c>
      <c r="C99" s="29">
        <f>SUM(C100:C102)</f>
        <v>11904732470</v>
      </c>
      <c r="D99" s="29">
        <f>SUM(D100:D102)</f>
        <v>0</v>
      </c>
      <c r="E99" s="29">
        <f>SUM(E100:E102)</f>
        <v>0</v>
      </c>
      <c r="F99" s="29">
        <f>SUM(F100:F102)</f>
        <v>0</v>
      </c>
      <c r="G99" s="29">
        <f>SUM(G100:G102)</f>
        <v>0</v>
      </c>
    </row>
    <row r="100" spans="1:7" s="36" customFormat="1" ht="27" customHeight="1">
      <c r="A100" s="18" t="s">
        <v>76</v>
      </c>
      <c r="B100" s="41" t="s">
        <v>117</v>
      </c>
      <c r="C100" s="21">
        <v>24651470</v>
      </c>
      <c r="D100" s="21"/>
      <c r="E100" s="21"/>
      <c r="F100" s="21"/>
      <c r="G100" s="21"/>
    </row>
    <row r="101" spans="1:7" s="23" customFormat="1" ht="13.5" customHeight="1">
      <c r="A101" s="18" t="s">
        <v>77</v>
      </c>
      <c r="B101" s="25" t="s">
        <v>118</v>
      </c>
      <c r="C101" s="21">
        <v>9383944000</v>
      </c>
      <c r="D101" s="21"/>
      <c r="E101" s="21"/>
      <c r="F101" s="21"/>
      <c r="G101" s="21"/>
    </row>
    <row r="102" spans="1:7" s="23" customFormat="1" ht="24.75" customHeight="1">
      <c r="A102" s="18" t="s">
        <v>78</v>
      </c>
      <c r="B102" s="41" t="s">
        <v>119</v>
      </c>
      <c r="C102" s="21">
        <v>2496137000</v>
      </c>
      <c r="D102" s="21"/>
      <c r="E102" s="21"/>
      <c r="F102" s="21"/>
      <c r="G102" s="21"/>
    </row>
    <row r="103" spans="1:7" s="23" customFormat="1" ht="13.5" customHeight="1">
      <c r="A103" s="42">
        <v>3</v>
      </c>
      <c r="B103" s="43" t="s">
        <v>120</v>
      </c>
      <c r="C103" s="44">
        <f>SUM(C104)</f>
        <v>18600000</v>
      </c>
      <c r="D103" s="44">
        <f>SUM(D104)</f>
        <v>0</v>
      </c>
      <c r="E103" s="44">
        <f>SUM(E104)</f>
        <v>0</v>
      </c>
      <c r="F103" s="44">
        <f>SUM(F104)</f>
        <v>0</v>
      </c>
      <c r="G103" s="44">
        <f>SUM(G104)</f>
        <v>0</v>
      </c>
    </row>
    <row r="104" spans="1:7" s="23" customFormat="1" ht="13.5" customHeight="1">
      <c r="A104" s="45" t="s">
        <v>84</v>
      </c>
      <c r="B104" s="41" t="s">
        <v>121</v>
      </c>
      <c r="C104" s="46">
        <v>18600000</v>
      </c>
      <c r="D104" s="46"/>
      <c r="E104" s="46"/>
      <c r="F104" s="46"/>
      <c r="G104" s="46"/>
    </row>
    <row r="105" spans="1:7" s="36" customFormat="1" ht="13.5" customHeight="1">
      <c r="A105" s="42">
        <v>4</v>
      </c>
      <c r="B105" s="43" t="s">
        <v>122</v>
      </c>
      <c r="C105" s="44">
        <f>SUM(C106)</f>
        <v>50000000</v>
      </c>
      <c r="D105" s="44">
        <f>SUM(D106)</f>
        <v>0</v>
      </c>
      <c r="E105" s="44">
        <f>SUM(E106)</f>
        <v>0</v>
      </c>
      <c r="F105" s="44">
        <f>SUM(F106)</f>
        <v>0</v>
      </c>
      <c r="G105" s="44">
        <f>SUM(G106)</f>
        <v>0</v>
      </c>
    </row>
    <row r="106" spans="1:7" s="36" customFormat="1" ht="23.25" customHeight="1">
      <c r="A106" s="45" t="s">
        <v>123</v>
      </c>
      <c r="B106" s="41" t="s">
        <v>124</v>
      </c>
      <c r="C106" s="46">
        <v>50000000</v>
      </c>
      <c r="D106" s="46"/>
      <c r="E106" s="46"/>
      <c r="F106" s="46"/>
      <c r="G106" s="46"/>
    </row>
    <row r="107" spans="1:7" s="36" customFormat="1" ht="13.5" customHeight="1">
      <c r="A107" s="37" t="s">
        <v>125</v>
      </c>
      <c r="B107" s="38" t="s">
        <v>126</v>
      </c>
      <c r="C107" s="39">
        <f>SUM(C108)</f>
        <v>759583000</v>
      </c>
      <c r="D107" s="39">
        <f>SUM(D108)</f>
        <v>0</v>
      </c>
      <c r="E107" s="39">
        <f>SUM(E108)</f>
        <v>0</v>
      </c>
      <c r="F107" s="39">
        <f>SUM(F108)</f>
        <v>0</v>
      </c>
      <c r="G107" s="39">
        <f>SUM(G108)</f>
        <v>0</v>
      </c>
    </row>
    <row r="108" spans="1:7" s="17" customFormat="1" ht="24" customHeight="1">
      <c r="A108" s="42">
        <v>1</v>
      </c>
      <c r="B108" s="43" t="s">
        <v>127</v>
      </c>
      <c r="C108" s="44">
        <f>SUM(C109,C110,C111)</f>
        <v>759583000</v>
      </c>
      <c r="D108" s="44"/>
      <c r="E108" s="44"/>
      <c r="F108" s="44"/>
      <c r="G108" s="44"/>
    </row>
    <row r="109" spans="1:7" s="36" customFormat="1" ht="24.75" customHeight="1">
      <c r="A109" s="45" t="s">
        <v>16</v>
      </c>
      <c r="B109" s="41" t="s">
        <v>128</v>
      </c>
      <c r="C109" s="46">
        <v>700000000</v>
      </c>
      <c r="D109" s="46"/>
      <c r="E109" s="46">
        <f>59462352+14270965</f>
        <v>73733317</v>
      </c>
      <c r="F109" s="46">
        <v>1500000</v>
      </c>
      <c r="G109" s="46"/>
    </row>
    <row r="110" spans="1:7" s="36" customFormat="1" ht="24.75" customHeight="1">
      <c r="A110" s="45" t="s">
        <v>44</v>
      </c>
      <c r="B110" s="41" t="s">
        <v>129</v>
      </c>
      <c r="C110" s="46">
        <v>41791000</v>
      </c>
      <c r="D110" s="46"/>
      <c r="E110" s="46">
        <f>3630000+907500</f>
        <v>4537500</v>
      </c>
      <c r="F110" s="46"/>
      <c r="G110" s="46"/>
    </row>
    <row r="111" spans="1:7" s="36" customFormat="1" ht="37.5" customHeight="1">
      <c r="A111" s="45" t="s">
        <v>130</v>
      </c>
      <c r="B111" s="41" t="s">
        <v>131</v>
      </c>
      <c r="C111" s="47">
        <v>17792000</v>
      </c>
      <c r="D111" s="46"/>
      <c r="E111" s="46">
        <f>C111</f>
        <v>17792000</v>
      </c>
      <c r="F111" s="46"/>
      <c r="G111" s="46"/>
    </row>
    <row r="112" spans="1:7" s="34" customFormat="1" ht="13.5" customHeight="1">
      <c r="A112" s="42">
        <v>2</v>
      </c>
      <c r="B112" s="48" t="s">
        <v>132</v>
      </c>
      <c r="C112" s="49">
        <v>138480338942</v>
      </c>
      <c r="D112" s="44"/>
      <c r="E112" s="44"/>
      <c r="F112" s="44"/>
      <c r="G112" s="44"/>
    </row>
    <row r="113" spans="1:7" s="54" customFormat="1" ht="9" customHeight="1">
      <c r="A113" s="50"/>
      <c r="B113" s="51"/>
      <c r="C113" s="52"/>
      <c r="D113" s="52"/>
      <c r="E113" s="52"/>
      <c r="F113" s="52"/>
      <c r="G113" s="53"/>
    </row>
    <row r="114" spans="1:7" ht="9.75" customHeight="1">
      <c r="A114" s="55"/>
      <c r="B114" s="56"/>
      <c r="C114" s="57"/>
      <c r="D114" s="58"/>
      <c r="E114" s="58"/>
      <c r="F114" s="58"/>
      <c r="G114" s="59"/>
    </row>
    <row r="115" spans="1:7" s="65" customFormat="1" ht="17.25">
      <c r="A115" s="60"/>
      <c r="B115" s="61" t="s">
        <v>133</v>
      </c>
      <c r="C115" s="62"/>
      <c r="D115" s="63"/>
      <c r="E115" s="63"/>
      <c r="F115" s="63"/>
      <c r="G115" s="64"/>
    </row>
    <row r="116" spans="1:7" ht="15.75">
      <c r="F116" s="66" t="s">
        <v>134</v>
      </c>
    </row>
    <row r="117" spans="1:7" ht="15.75">
      <c r="F117" s="67" t="s">
        <v>135</v>
      </c>
    </row>
  </sheetData>
  <mergeCells count="7">
    <mergeCell ref="A3:G3"/>
    <mergeCell ref="A4:G4"/>
    <mergeCell ref="A6:A7"/>
    <mergeCell ref="B6:B7"/>
    <mergeCell ref="C6:C7"/>
    <mergeCell ref="D6:D7"/>
    <mergeCell ref="E6:G6"/>
  </mergeCells>
  <pageMargins left="0.15748031496062992" right="0.15748031496062992" top="0.35433070866141736" bottom="0.39370078740157483" header="0.15748031496062992" footer="0.15748031496062992"/>
  <pageSetup paperSize="9" scale="98" orientation="portrait" r:id="rId1"/>
  <headerFooter alignWithMargins="0">
    <oddFooter>&amp;L&amp;8&amp;F&amp;C&amp;P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FB32B77BC6BCE469A20AE84AF97AF47" ma:contentTypeVersion="1" ma:contentTypeDescription="Upload an image." ma:contentTypeScope="" ma:versionID="b4da2adae13c588f052c06f8c8324a5a">
  <xsd:schema xmlns:xsd="http://www.w3.org/2001/XMLSchema" xmlns:xs="http://www.w3.org/2001/XMLSchema" xmlns:p="http://schemas.microsoft.com/office/2006/metadata/properties" xmlns:ns1="http://schemas.microsoft.com/sharepoint/v3" xmlns:ns2="780FFE3A-0846-4223-AD1A-992C07E03CB4" xmlns:ns3="http://schemas.microsoft.com/sharepoint/v3/fields" targetNamespace="http://schemas.microsoft.com/office/2006/metadata/properties" ma:root="true" ma:fieldsID="ad67d8f52a74939dd250bc22f5a2d32a" ns1:_="" ns2:_="" ns3:_="">
    <xsd:import namespace="http://schemas.microsoft.com/sharepoint/v3"/>
    <xsd:import namespace="780FFE3A-0846-4223-AD1A-992C07E03CB4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FFE3A-0846-4223-AD1A-992C07E03CB4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780FFE3A-0846-4223-AD1A-992C07E03CB4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>Phòng KH-TC</wic_System_Copyright>
  </documentManagement>
</p:properties>
</file>

<file path=customXml/itemProps1.xml><?xml version="1.0" encoding="utf-8"?>
<ds:datastoreItem xmlns:ds="http://schemas.openxmlformats.org/officeDocument/2006/customXml" ds:itemID="{5FDD6062-74D1-4FE7-BEE2-818FBB9E1D78}"/>
</file>

<file path=customXml/itemProps2.xml><?xml version="1.0" encoding="utf-8"?>
<ds:datastoreItem xmlns:ds="http://schemas.openxmlformats.org/officeDocument/2006/customXml" ds:itemID="{CAE43D31-4583-4F39-B7D7-FC067EBF15F0}"/>
</file>

<file path=customXml/itemProps3.xml><?xml version="1.0" encoding="utf-8"?>
<ds:datastoreItem xmlns:ds="http://schemas.openxmlformats.org/officeDocument/2006/customXml" ds:itemID="{395B0D2E-1A48-497E-BB03-8E9822221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BS04.TT61.VPSO.17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Phòng KH-TC</dc:creator>
  <cp:keywords/>
  <dc:description/>
  <cp:lastModifiedBy>A</cp:lastModifiedBy>
  <dcterms:created xsi:type="dcterms:W3CDTF">2018-05-11T07:34:34Z</dcterms:created>
  <dcterms:modified xsi:type="dcterms:W3CDTF">2018-05-11T08:38:19Z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0x0101009148F5A04DDD49CBA7127AADA5FB792B00AADE34325A8B49CDA8BB4DB53328F214001FB32B77BC6BCE469A20AE84AF97AF47</vt:lpwstr>
  </property>
</Properties>
</file>