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8195" windowHeight="11325"/>
  </bookViews>
  <sheets>
    <sheet name="BS04.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mtc1">'[2]Sheet1 (4)'!$K$51</definedName>
    <definedName name="_nc1">'[2]Sheet1 (4)'!$J$51</definedName>
    <definedName name="_vl2">'[3]Sheet9 (2)'!#REF!</definedName>
    <definedName name="A">[4]Sheet26!#REF!</definedName>
    <definedName name="CONG">[4]Sheet26!#REF!</definedName>
    <definedName name="d0">[5]XDCB!#REF!</definedName>
    <definedName name="hh">[6]XL4Poppy!$B$1:$B$16</definedName>
    <definedName name="HNM">[4]Sheet26!#REF!</definedName>
    <definedName name="hung">'[7]Sheet1 (6)'!$I$16</definedName>
    <definedName name="HUYEÄN">[4]Sheet26!#REF!</definedName>
    <definedName name="MTC">'[8]Sheet1 (6)'!$J$16</definedName>
    <definedName name="__mtc1">'[2]Sheet1 (4)'!$K$51</definedName>
    <definedName name="n">#REF!</definedName>
    <definedName name="NAÊM">[4]Sheet26!#REF!</definedName>
    <definedName name="NC">'[8]Sheet1 (6)'!$I$16</definedName>
    <definedName name="__nc1">'[2]Sheet1 (4)'!$J$51</definedName>
    <definedName name="NGAØY">[4]Sheet26!#REF!</definedName>
    <definedName name="NHUT">'[9]BC L-V-Tam'!#REF!</definedName>
    <definedName name="PTVT">'[10]Sheet1 (6)'!$I$16</definedName>
    <definedName name="SOÁ_HÑ">[4]Sheet26!#REF!</definedName>
    <definedName name="SÔÛ_GT">[4]Sheet26!#REF!</definedName>
    <definedName name="TEÂN_COÂNG_TRÌNH">[4]Sheet26!#REF!</definedName>
    <definedName name="TKCONG">[4]Sheet26!#REF!</definedName>
    <definedName name="TT">[4]Sheet26!#REF!</definedName>
    <definedName name="THAÙNG">[4]Sheet26!#REF!</definedName>
    <definedName name="VB">[4]Sheet26!#REF!</definedName>
    <definedName name="VL">'[8]Sheet2 (2)'!$F$15</definedName>
    <definedName name="__vl2">'[3]Sheet9 (2)'!#REF!</definedName>
  </definedNames>
  <calcPr calcId="144525"/>
</workbook>
</file>

<file path=xl/calcChain.xml><?xml version="1.0" encoding="utf-8"?>
<calcChain xmlns="http://schemas.openxmlformats.org/spreadsheetml/2006/main">
  <c r="D84" i="1" l="1"/>
  <c r="E84" i="1" s="1"/>
  <c r="D83" i="1"/>
  <c r="E83" i="1" s="1"/>
  <c r="G82" i="1"/>
  <c r="D82" i="1" s="1"/>
  <c r="E82" i="1" s="1"/>
  <c r="D81" i="1"/>
  <c r="E81" i="1" s="1"/>
  <c r="E80" i="1" s="1"/>
  <c r="G80" i="1"/>
  <c r="D80" i="1"/>
  <c r="D79" i="1"/>
  <c r="E79" i="1" s="1"/>
  <c r="E78" i="1" s="1"/>
  <c r="I78" i="1"/>
  <c r="H78" i="1"/>
  <c r="G78" i="1"/>
  <c r="D78" i="1" s="1"/>
  <c r="E77" i="1"/>
  <c r="D77" i="1"/>
  <c r="E76" i="1"/>
  <c r="D76" i="1"/>
  <c r="E75" i="1"/>
  <c r="D75" i="1"/>
  <c r="E74" i="1"/>
  <c r="D74" i="1"/>
  <c r="H73" i="1"/>
  <c r="H69" i="1" s="1"/>
  <c r="H53" i="1" s="1"/>
  <c r="H52" i="1" s="1"/>
  <c r="G73" i="1"/>
  <c r="D73" i="1" s="1"/>
  <c r="E73" i="1" s="1"/>
  <c r="E71" i="1"/>
  <c r="D71" i="1"/>
  <c r="I70" i="1"/>
  <c r="I69" i="1" s="1"/>
  <c r="I53" i="1" s="1"/>
  <c r="I52" i="1" s="1"/>
  <c r="D70" i="1"/>
  <c r="E70" i="1" s="1"/>
  <c r="E69" i="1" s="1"/>
  <c r="G69" i="1"/>
  <c r="D68" i="1"/>
  <c r="E68" i="1" s="1"/>
  <c r="E67" i="1"/>
  <c r="D67" i="1"/>
  <c r="D66" i="1"/>
  <c r="E66" i="1" s="1"/>
  <c r="E65" i="1"/>
  <c r="D65" i="1"/>
  <c r="D64" i="1"/>
  <c r="E64" i="1" s="1"/>
  <c r="E63" i="1"/>
  <c r="D63" i="1"/>
  <c r="D62" i="1"/>
  <c r="E62" i="1" s="1"/>
  <c r="E61" i="1"/>
  <c r="D61" i="1"/>
  <c r="D60" i="1"/>
  <c r="E60" i="1" s="1"/>
  <c r="E59" i="1"/>
  <c r="D59" i="1"/>
  <c r="H58" i="1"/>
  <c r="D58" i="1"/>
  <c r="E58" i="1" s="1"/>
  <c r="D57" i="1"/>
  <c r="H55" i="1"/>
  <c r="G55" i="1"/>
  <c r="D55" i="1" s="1"/>
  <c r="E55" i="1" s="1"/>
  <c r="H54" i="1"/>
  <c r="G54" i="1"/>
  <c r="D54" i="1" s="1"/>
  <c r="E54" i="1" s="1"/>
  <c r="G53" i="1"/>
  <c r="G52" i="1" s="1"/>
  <c r="D28" i="1"/>
  <c r="E28" i="1" s="1"/>
  <c r="D27" i="1"/>
  <c r="D50" i="1" s="1"/>
  <c r="D26" i="1"/>
  <c r="E26" i="1" s="1"/>
  <c r="D25" i="1"/>
  <c r="E25" i="1" s="1"/>
  <c r="D24" i="1"/>
  <c r="E24" i="1" s="1"/>
  <c r="D23" i="1"/>
  <c r="E23" i="1" s="1"/>
  <c r="I22" i="1"/>
  <c r="G22" i="1"/>
  <c r="D22" i="1"/>
  <c r="E22" i="1" s="1"/>
  <c r="D21" i="1"/>
  <c r="E21" i="1" s="1"/>
  <c r="D20" i="1"/>
  <c r="D43" i="1" s="1"/>
  <c r="D19" i="1"/>
  <c r="E19" i="1" s="1"/>
  <c r="D18" i="1"/>
  <c r="D41" i="1" s="1"/>
  <c r="D17" i="1"/>
  <c r="E17" i="1" s="1"/>
  <c r="D16" i="1"/>
  <c r="D39" i="1" s="1"/>
  <c r="D15" i="1"/>
  <c r="E15" i="1" s="1"/>
  <c r="I14" i="1"/>
  <c r="G14" i="1"/>
  <c r="D14" i="1"/>
  <c r="E14" i="1" s="1"/>
  <c r="I13" i="1"/>
  <c r="G13" i="1"/>
  <c r="D13" i="1"/>
  <c r="E13" i="1" s="1"/>
  <c r="I12" i="1"/>
  <c r="G12" i="1"/>
  <c r="D12" i="1"/>
  <c r="E12" i="1" s="1"/>
  <c r="D52" i="1" l="1"/>
  <c r="E52" i="1" s="1"/>
  <c r="G39" i="1"/>
  <c r="E39" i="1"/>
  <c r="G43" i="1"/>
  <c r="E43" i="1"/>
  <c r="G50" i="1"/>
  <c r="E50" i="1"/>
  <c r="G41" i="1"/>
  <c r="E41" i="1"/>
  <c r="D69" i="1"/>
  <c r="D38" i="1"/>
  <c r="D42" i="1"/>
  <c r="D49" i="1"/>
  <c r="E16" i="1"/>
  <c r="E18" i="1"/>
  <c r="E20" i="1"/>
  <c r="E27" i="1"/>
  <c r="D47" i="1"/>
  <c r="D40" i="1"/>
  <c r="D44" i="1"/>
  <c r="D51" i="1"/>
  <c r="D53" i="1"/>
  <c r="E53" i="1" s="1"/>
  <c r="E44" i="1" l="1"/>
  <c r="I44" i="1"/>
  <c r="G42" i="1"/>
  <c r="E42" i="1"/>
  <c r="E40" i="1"/>
  <c r="G40" i="1"/>
  <c r="G38" i="1"/>
  <c r="E38" i="1"/>
  <c r="E37" i="1" s="1"/>
  <c r="D37" i="1"/>
  <c r="G47" i="1"/>
  <c r="E47" i="1"/>
  <c r="D45" i="1"/>
  <c r="E51" i="1"/>
  <c r="I51" i="1"/>
  <c r="I45" i="1" s="1"/>
  <c r="G49" i="1"/>
  <c r="E49" i="1"/>
  <c r="E45" i="1" l="1"/>
  <c r="E36" i="1" s="1"/>
  <c r="G45" i="1"/>
  <c r="G37" i="1" s="1"/>
  <c r="G36" i="1" s="1"/>
  <c r="I37" i="1"/>
  <c r="I36" i="1" s="1"/>
  <c r="D36" i="1"/>
</calcChain>
</file>

<file path=xl/sharedStrings.xml><?xml version="1.0" encoding="utf-8"?>
<sst xmlns="http://schemas.openxmlformats.org/spreadsheetml/2006/main" count="152" uniqueCount="106">
  <si>
    <t>Biểu số 4 - Ban hành kèm theo Thông tư số 90/2018/TT-BTC ngày 28/9/2018 của Bộ Tài chính</t>
  </si>
  <si>
    <t>Đơn vị: Sở Giao thông vận tải Tây Ninh</t>
  </si>
  <si>
    <t>Chương: 421</t>
  </si>
  <si>
    <t xml:space="preserve">QUYẾT TOÁN THU, CHI NGÂN SÁCH NHÀ NƯỚC năm 2018 </t>
  </si>
  <si>
    <t>(Kèm theo Quyết định số       /QĐ-SGTVT ngày      /       /2019 của Sở Giao thông vận tải Tây Ninh)</t>
  </si>
  <si>
    <t>ĐVT: Triệu đồng</t>
  </si>
  <si>
    <t>STT</t>
  </si>
  <si>
    <t>Nội dung</t>
  </si>
  <si>
    <t>Tổng số liệu báo cáo quyết toán</t>
  </si>
  <si>
    <t>Tổng số liệu quyết toán được duyệt</t>
  </si>
  <si>
    <t>Chênh lệch</t>
  </si>
  <si>
    <t xml:space="preserve">Số quyết toán được duyệt chi tiết từng đơn vị trực thuộc </t>
  </si>
  <si>
    <t>VP Sở</t>
  </si>
  <si>
    <t>TT GTVT</t>
  </si>
  <si>
    <t>Cảng vụ ĐTNĐ</t>
  </si>
  <si>
    <t>5=4-3</t>
  </si>
  <si>
    <t>A</t>
  </si>
  <si>
    <t>Quyết toán thu, chi, nộp ngân sách phí, lệ phí</t>
  </si>
  <si>
    <t>I</t>
  </si>
  <si>
    <t>Số thu phí, lệ phí</t>
  </si>
  <si>
    <t>Lệ phí</t>
  </si>
  <si>
    <t>1.1</t>
  </si>
  <si>
    <t>Lệ phí cấp, đổi giấy phép lái xe (J)</t>
  </si>
  <si>
    <t>1.2</t>
  </si>
  <si>
    <t>Lệ phí cấp giấy phép kinh doanh vận tải bằng Ô tô (A)</t>
  </si>
  <si>
    <t>1.3</t>
  </si>
  <si>
    <t>Lệ phí đóng lại số khung , số máy (U2)</t>
  </si>
  <si>
    <t>1.4</t>
  </si>
  <si>
    <t>Lệ phí cấp CN đăng ký và biển số xe (U1)</t>
  </si>
  <si>
    <t>1.5</t>
  </si>
  <si>
    <t>Lệ phí cấp, đổi bằng thuyền, máy trưởng (O)</t>
  </si>
  <si>
    <t>1.6</t>
  </si>
  <si>
    <t>Lệ phí cấp CN đăng ký PT TNĐ (V)</t>
  </si>
  <si>
    <t>1.7</t>
  </si>
  <si>
    <t>Lệ phí ra, vào cảng bến</t>
  </si>
  <si>
    <t>Phí</t>
  </si>
  <si>
    <t>2.1</t>
  </si>
  <si>
    <t>Phí sát hạch lái xe cơ giới đường bộ ô tô (I)</t>
  </si>
  <si>
    <t>2.2</t>
  </si>
  <si>
    <t>Phí sát hạch lái xe cơ giới đường bộ Mô tô (X) (20%)</t>
  </si>
  <si>
    <t>2.3</t>
  </si>
  <si>
    <t>Phí sát hạch lái xe cơ giới đường bộ Mô tô (X) (0%)</t>
  </si>
  <si>
    <t>2.4</t>
  </si>
  <si>
    <t>Phí thẩm tra thiết kế công trình (W2)</t>
  </si>
  <si>
    <t>2.5</t>
  </si>
  <si>
    <t>Phí thẩm tra, thẩm định cấp phép HĐ BTNĐ (Q2)</t>
  </si>
  <si>
    <t>2.6</t>
  </si>
  <si>
    <t>Phí trọng tải, tàu thuyền</t>
  </si>
  <si>
    <t>II</t>
  </si>
  <si>
    <t>Chi từ nguồn thu phí được để lại</t>
  </si>
  <si>
    <t>Chi sự nghiệp</t>
  </si>
  <si>
    <t>KP thực hiện chế độ tự chủ</t>
  </si>
  <si>
    <t>KP không thực hiện chế độ tự chủ</t>
  </si>
  <si>
    <t>Chi quản lý hành chính</t>
  </si>
  <si>
    <t>III</t>
  </si>
  <si>
    <t>Số phí, lệ phí nộp NSNN</t>
  </si>
  <si>
    <t>B</t>
  </si>
  <si>
    <t>Quyết toán chi NSNN</t>
  </si>
  <si>
    <t>Nguồn ngân sách trong nước</t>
  </si>
  <si>
    <t>1.1.1</t>
  </si>
  <si>
    <t xml:space="preserve">KP hoat động </t>
  </si>
  <si>
    <t>1.1.2</t>
  </si>
  <si>
    <t>KP tiết kiệm 10% THCCTL- TC13.14</t>
  </si>
  <si>
    <t>1.2.1</t>
  </si>
  <si>
    <t>KP chi cho CB làm đầu mối KSTTHC</t>
  </si>
  <si>
    <t>1.2.2</t>
  </si>
  <si>
    <t>KP hoạt động của tổ chức cơ sở Đảng</t>
  </si>
  <si>
    <t>1.2.3</t>
  </si>
  <si>
    <t>KP đối nội, đối ngoại</t>
  </si>
  <si>
    <t>1.2.4</t>
  </si>
  <si>
    <t>KP thuê tư vấn lập chỉ số giá xây dựng</t>
  </si>
  <si>
    <t>1.2.5</t>
  </si>
  <si>
    <t>KP chi cho bộ phận tiếp nhận và trả kết quả</t>
  </si>
  <si>
    <t>1.2.6</t>
  </si>
  <si>
    <t>KP chi mua sắm, sửa chữa</t>
  </si>
  <si>
    <t>1.2.7</t>
  </si>
  <si>
    <t>KP chi cho công tác thu lệ phí</t>
  </si>
  <si>
    <t>1.2.8</t>
  </si>
  <si>
    <t>KP hoạt động của nhóm công tác thực hiện những giải pháp mang tính đột phá về phát triển KT-XH lĩnh vực hạ tầng giao thông</t>
  </si>
  <si>
    <t>1.2.9</t>
  </si>
  <si>
    <t>KP duy trì HTQLCL theo TCVN ISO 9001:2008</t>
  </si>
  <si>
    <t>1.2.10</t>
  </si>
  <si>
    <t>KP tiết kiệm 10% THCCTL- TC12.14</t>
  </si>
  <si>
    <t>Chi sự nghiệp kinh tế</t>
  </si>
  <si>
    <t>2.1.1</t>
  </si>
  <si>
    <t>KP hoạt động của Cảng vụ ĐTNĐ</t>
  </si>
  <si>
    <t>2.1.2</t>
  </si>
  <si>
    <t>2.2.1</t>
  </si>
  <si>
    <t>KP kiểm tra xử lý lục bình</t>
  </si>
  <si>
    <t>2.2.2</t>
  </si>
  <si>
    <t>KP sửa đèn Led</t>
  </si>
  <si>
    <t>2.2.3</t>
  </si>
  <si>
    <t>KP hoạt động của Trạm KTTT xe LĐ</t>
  </si>
  <si>
    <t>2.2.4</t>
  </si>
  <si>
    <t>KP Đảm bảo TTATGT của Thanh tra Sở GTVT</t>
  </si>
  <si>
    <t xml:space="preserve">Chi Đảm bảo xã hội </t>
  </si>
  <si>
    <t>3.1</t>
  </si>
  <si>
    <t>KP hỗ trợ Tết Nguyên Đán 2019</t>
  </si>
  <si>
    <t>Chi chương trình mục tiêu quốc gia</t>
  </si>
  <si>
    <t>4.1</t>
  </si>
  <si>
    <t>Chương trình mục tiêu quốc gia xây dựng nông thôn mới giai đoạn 2016-2020</t>
  </si>
  <si>
    <t>Quyết toán chi nguồn khác</t>
  </si>
  <si>
    <t>Nguồn Quỹ BTĐB chuyển về</t>
  </si>
  <si>
    <t>Nguồn 20% CP QLDA do BQLDA trích chuyển về</t>
  </si>
  <si>
    <t>Tây Ninh, ngày      tháng 9 năm 2019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</si>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</sst>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F_B_-;\-* #,##0.00\ _F_B_-;_-* &quot;-&quot;??\ _F_B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.00_-;\-* #,##0.00_-;_-* &quot;-&quot;??_-;_-@_-"/>
    <numFmt numFmtId="168" formatCode="_-* #,##0\ &quot;€&quot;_-;\-* #,##0\ &quot;€&quot;_-;_-* &quot;-&quot;\ &quot;€&quot;_-;_-@_-"/>
    <numFmt numFmtId="169" formatCode="_-* #.##0.00\ _F_B_-;\-* #.##0.00\ _F_B_-;_-* &quot;-&quot;??\ _F_B_-;_-@_-"/>
    <numFmt numFmtId="170" formatCode="\$#,##0\ ;\(\$#,##0\)"/>
    <numFmt numFmtId="171" formatCode="&quot;\&quot;#,##0.00;[Red]&quot;\&quot;\-#,##0.00"/>
    <numFmt numFmtId="172" formatCode="&quot;\&quot;#,##0;[Red]&quot;\&quot;\-#,##0"/>
  </numFmts>
  <fonts count="41">
    <font>
      <sz val="10"/>
      <name val="VNI-Times"/>
    </font>
    <font>
      <sz val="11"/>
      <color theme="1"/>
      <name val="Calibri"/>
      <family val="2"/>
      <charset val="163"/>
      <scheme val="minor"/>
    </font>
    <font>
      <sz val="10"/>
      <name val="VNI-Times"/>
    </font>
    <font>
      <i/>
      <sz val="12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b/>
      <u/>
      <sz val="9"/>
      <name val="Times New Roman"/>
      <family val="1"/>
    </font>
    <font>
      <sz val="10"/>
      <color rgb="FFFF0000"/>
      <name val="Times New Roman"/>
      <family val="1"/>
    </font>
    <font>
      <u/>
      <sz val="9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i/>
      <sz val="12"/>
      <name val="VNI-Times"/>
    </font>
    <font>
      <sz val="12"/>
      <name val="VNI-Times"/>
    </font>
    <font>
      <sz val="10"/>
      <name val="VNI-Aptima"/>
    </font>
    <font>
      <b/>
      <sz val="12"/>
      <name val="Arial"/>
      <family val="2"/>
    </font>
    <font>
      <b/>
      <sz val="12"/>
      <name val="VN-NTime"/>
    </font>
    <font>
      <sz val="11"/>
      <color indexed="9"/>
      <name val="Arial"/>
    </font>
    <font>
      <sz val="12"/>
      <name val="Times New Roman"/>
      <family val="1"/>
      <charset val="163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9" fillId="0" borderId="0"/>
    <xf numFmtId="167" fontId="30" fillId="0" borderId="0"/>
    <xf numFmtId="164" fontId="30" fillId="0" borderId="0"/>
    <xf numFmtId="168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" fontId="32" fillId="0" borderId="3" applyBorder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33" fillId="0" borderId="8" applyNumberFormat="0" applyAlignment="0" applyProtection="0">
      <alignment horizontal="left" vertical="center"/>
    </xf>
    <xf numFmtId="0" fontId="33" fillId="0" borderId="9">
      <alignment horizontal="left" vertical="center"/>
    </xf>
    <xf numFmtId="0" fontId="34" fillId="0" borderId="2" applyNumberFormat="0" applyFont="0" applyFill="0" applyBorder="0" applyAlignment="0">
      <alignment horizontal="center"/>
    </xf>
    <xf numFmtId="0" fontId="35" fillId="0" borderId="0" applyFill="0" applyProtection="0"/>
    <xf numFmtId="0" fontId="27" fillId="0" borderId="0"/>
    <xf numFmtId="0" fontId="1" fillId="0" borderId="0"/>
    <xf numFmtId="0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38" fillId="0" borderId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0" fontId="40" fillId="0" borderId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7" fillId="0" borderId="0" xfId="0" applyNumberFormat="1" applyFont="1"/>
    <xf numFmtId="4" fontId="4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4" fontId="15" fillId="2" borderId="4" xfId="0" applyNumberFormat="1" applyFont="1" applyFill="1" applyBorder="1" applyAlignment="1">
      <alignment horizontal="right" vertical="center" wrapText="1"/>
    </xf>
    <xf numFmtId="4" fontId="16" fillId="2" borderId="4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4" fontId="11" fillId="0" borderId="5" xfId="0" applyNumberFormat="1" applyFont="1" applyBorder="1"/>
    <xf numFmtId="4" fontId="18" fillId="0" borderId="5" xfId="0" applyNumberFormat="1" applyFont="1" applyBorder="1"/>
    <xf numFmtId="0" fontId="19" fillId="0" borderId="0" xfId="0" applyFont="1"/>
    <xf numFmtId="0" fontId="14" fillId="0" borderId="5" xfId="0" applyFont="1" applyBorder="1" applyAlignment="1">
      <alignment horizontal="center"/>
    </xf>
    <xf numFmtId="3" fontId="14" fillId="0" borderId="5" xfId="0" applyNumberFormat="1" applyFont="1" applyFill="1" applyBorder="1"/>
    <xf numFmtId="4" fontId="14" fillId="0" borderId="5" xfId="1" applyNumberFormat="1" applyFont="1" applyBorder="1" applyAlignment="1"/>
    <xf numFmtId="4" fontId="14" fillId="0" borderId="5" xfId="0" applyNumberFormat="1" applyFont="1" applyBorder="1"/>
    <xf numFmtId="4" fontId="20" fillId="0" borderId="5" xfId="0" applyNumberFormat="1" applyFont="1" applyBorder="1"/>
    <xf numFmtId="0" fontId="15" fillId="0" borderId="5" xfId="0" applyFont="1" applyBorder="1"/>
    <xf numFmtId="4" fontId="19" fillId="0" borderId="0" xfId="0" applyNumberFormat="1" applyFont="1"/>
    <xf numFmtId="3" fontId="14" fillId="0" borderId="5" xfId="0" applyNumberFormat="1" applyFont="1" applyBorder="1"/>
    <xf numFmtId="0" fontId="14" fillId="0" borderId="5" xfId="0" applyFont="1" applyBorder="1"/>
    <xf numFmtId="0" fontId="17" fillId="0" borderId="0" xfId="0" applyFont="1"/>
    <xf numFmtId="4" fontId="17" fillId="0" borderId="0" xfId="0" applyNumberFormat="1" applyFont="1"/>
    <xf numFmtId="2" fontId="14" fillId="0" borderId="5" xfId="0" applyNumberFormat="1" applyFont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/>
    <xf numFmtId="4" fontId="15" fillId="2" borderId="5" xfId="0" applyNumberFormat="1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/>
    <xf numFmtId="4" fontId="11" fillId="2" borderId="5" xfId="0" applyNumberFormat="1" applyFont="1" applyFill="1" applyBorder="1"/>
    <xf numFmtId="0" fontId="21" fillId="0" borderId="0" xfId="0" applyFont="1"/>
    <xf numFmtId="0" fontId="22" fillId="0" borderId="5" xfId="0" applyFont="1" applyBorder="1" applyAlignment="1">
      <alignment horizontal="center"/>
    </xf>
    <xf numFmtId="0" fontId="22" fillId="0" borderId="5" xfId="0" applyFont="1" applyBorder="1"/>
    <xf numFmtId="4" fontId="22" fillId="0" borderId="5" xfId="0" applyNumberFormat="1" applyFont="1" applyBorder="1"/>
    <xf numFmtId="0" fontId="23" fillId="0" borderId="5" xfId="0" applyFont="1" applyBorder="1"/>
    <xf numFmtId="0" fontId="22" fillId="0" borderId="5" xfId="0" applyFont="1" applyBorder="1" applyAlignment="1">
      <alignment wrapText="1"/>
    </xf>
    <xf numFmtId="4" fontId="24" fillId="0" borderId="5" xfId="0" applyNumberFormat="1" applyFont="1" applyBorder="1"/>
    <xf numFmtId="2" fontId="22" fillId="0" borderId="5" xfId="0" applyNumberFormat="1" applyFont="1" applyBorder="1"/>
    <xf numFmtId="4" fontId="22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wrapText="1"/>
    </xf>
    <xf numFmtId="4" fontId="11" fillId="0" borderId="6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4" fontId="14" fillId="0" borderId="6" xfId="0" applyNumberFormat="1" applyFont="1" applyBorder="1"/>
    <xf numFmtId="0" fontId="25" fillId="0" borderId="5" xfId="0" applyFont="1" applyBorder="1"/>
    <xf numFmtId="0" fontId="25" fillId="2" borderId="5" xfId="0" applyFont="1" applyFill="1" applyBorder="1"/>
    <xf numFmtId="0" fontId="14" fillId="0" borderId="6" xfId="0" applyFont="1" applyBorder="1" applyAlignment="1">
      <alignment wrapText="1"/>
    </xf>
    <xf numFmtId="0" fontId="25" fillId="0" borderId="6" xfId="0" applyFont="1" applyBorder="1"/>
    <xf numFmtId="0" fontId="20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wrapText="1"/>
    </xf>
    <xf numFmtId="4" fontId="20" fillId="0" borderId="7" xfId="0" applyNumberFormat="1" applyFont="1" applyFill="1" applyBorder="1"/>
    <xf numFmtId="0" fontId="14" fillId="0" borderId="7" xfId="0" applyFont="1" applyFill="1" applyBorder="1"/>
    <xf numFmtId="0" fontId="17" fillId="0" borderId="0" xfId="0" applyFont="1" applyFill="1"/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4" fontId="7" fillId="0" borderId="0" xfId="0" applyNumberFormat="1" applyFont="1" applyBorder="1"/>
    <xf numFmtId="4" fontId="4" fillId="0" borderId="0" xfId="0" applyNumberFormat="1" applyFont="1" applyBorder="1"/>
    <xf numFmtId="0" fontId="5" fillId="0" borderId="0" xfId="0" applyFont="1" applyBorder="1"/>
    <xf numFmtId="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4" fontId="8" fillId="0" borderId="0" xfId="0" applyNumberFormat="1" applyFont="1"/>
    <xf numFmtId="4" fontId="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6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=" xfId="9"/>
    <cellStyle name="=_Book1" xfId="10"/>
    <cellStyle name="Comma 2" xfId="11"/>
    <cellStyle name="Comma 3" xfId="1"/>
    <cellStyle name="Comma 3 2" xfId="12"/>
    <cellStyle name="Comma0" xfId="13"/>
    <cellStyle name="Currency0" xfId="14"/>
    <cellStyle name="CHUONG" xfId="15"/>
    <cellStyle name="Date" xfId="16"/>
    <cellStyle name="Fixed" xfId="17"/>
    <cellStyle name="Header1" xfId="18"/>
    <cellStyle name="Header2" xfId="19"/>
    <cellStyle name="ÑONVÒ" xfId="20"/>
    <cellStyle name="Normal" xfId="0" builtinId="0"/>
    <cellStyle name="Normal 2" xfId="21"/>
    <cellStyle name="Normal 2 2" xfId="22"/>
    <cellStyle name="Normal 3" xfId="23"/>
    <cellStyle name="Normal 4" xfId="24"/>
    <cellStyle name="똿뗦먛귟 [0.00]_PRODUCT DETAIL Q1" xfId="25"/>
    <cellStyle name="똿뗦먛귟_PRODUCT DETAIL Q1" xfId="26"/>
    <cellStyle name="믅됞 [0.00]_PRODUCT DETAIL Q1" xfId="27"/>
    <cellStyle name="믅됞_PRODUCT DETAIL Q1" xfId="28"/>
    <cellStyle name="백분율_HOBONG" xfId="29"/>
    <cellStyle name="뷭?_BOOKSHIP" xfId="30"/>
    <cellStyle name="콤마 [0]_1202" xfId="31"/>
    <cellStyle name="콤마_1202" xfId="32"/>
    <cellStyle name="통화 [0]_1202" xfId="33"/>
    <cellStyle name="통화_1202" xfId="34"/>
    <cellStyle name="표준_(정보부문)월별인원계획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anh%20Doogle\2019\GTVT\CONGKHAITC\19.CONGKHAITC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ONG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01.TT61.TH"/>
      <sheetName val="BS02.TT61.VPSO"/>
      <sheetName val="BS03.TT61.VPSO"/>
      <sheetName val="BS04.2018"/>
      <sheetName val="00000000"/>
      <sheetName val="BS03.QI-2019"/>
      <sheetName val="BS03.QII-2019"/>
      <sheetName val="BS03.6T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26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  <sheetName val="Sheet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3"/>
  <sheetViews>
    <sheetView tabSelected="1" workbookViewId="0">
      <selection activeCell="I88" sqref="I88"/>
    </sheetView>
  </sheetViews>
  <sheetFormatPr defaultRowHeight="15.75"/>
  <cols>
    <col min="1" max="1" width="2.28515625" style="2" customWidth="1"/>
    <col min="2" max="2" width="5.7109375" style="93" customWidth="1"/>
    <col min="3" max="3" width="43.85546875" style="8" customWidth="1"/>
    <col min="4" max="4" width="10.85546875" style="5" customWidth="1"/>
    <col min="5" max="5" width="10.42578125" style="6" customWidth="1"/>
    <col min="6" max="6" width="7.140625" style="6" customWidth="1"/>
    <col min="7" max="7" width="9.85546875" style="6" customWidth="1"/>
    <col min="8" max="8" width="10.140625" style="2" customWidth="1"/>
    <col min="9" max="9" width="12.42578125" style="2" customWidth="1"/>
    <col min="10" max="11" width="9.140625" style="2"/>
    <col min="12" max="12" width="15" style="2" customWidth="1"/>
    <col min="13" max="16384" width="9.140625" style="2"/>
  </cols>
  <sheetData>
    <row r="1" spans="2:12">
      <c r="B1" s="1" t="s">
        <v>0</v>
      </c>
      <c r="C1" s="1"/>
      <c r="D1" s="1"/>
      <c r="E1" s="1"/>
      <c r="F1" s="1"/>
      <c r="G1" s="1"/>
      <c r="H1" s="1"/>
      <c r="I1" s="1"/>
    </row>
    <row r="2" spans="2:12" ht="8.25" customHeight="1">
      <c r="B2" s="3"/>
      <c r="C2" s="3"/>
      <c r="D2" s="3"/>
      <c r="E2" s="3"/>
      <c r="F2" s="3"/>
      <c r="G2" s="3"/>
      <c r="H2" s="3"/>
      <c r="I2" s="3"/>
    </row>
    <row r="3" spans="2:12">
      <c r="B3" s="2"/>
      <c r="C3" s="4" t="s">
        <v>1</v>
      </c>
    </row>
    <row r="4" spans="2:12">
      <c r="B4" s="2"/>
      <c r="C4" s="4" t="s">
        <v>2</v>
      </c>
    </row>
    <row r="5" spans="2:12" ht="8.25" customHeight="1">
      <c r="B5" s="7"/>
    </row>
    <row r="6" spans="2:12" ht="16.5" customHeight="1">
      <c r="B6" s="9" t="s">
        <v>3</v>
      </c>
      <c r="C6" s="9"/>
      <c r="D6" s="9"/>
      <c r="E6" s="9"/>
      <c r="F6" s="9"/>
      <c r="G6" s="9"/>
      <c r="H6" s="9"/>
      <c r="I6" s="9"/>
    </row>
    <row r="7" spans="2:12" ht="16.5" customHeight="1">
      <c r="B7" s="10" t="s">
        <v>4</v>
      </c>
      <c r="C7" s="10"/>
      <c r="D7" s="10"/>
      <c r="E7" s="10"/>
      <c r="F7" s="10"/>
      <c r="G7" s="10"/>
      <c r="H7" s="10"/>
      <c r="I7" s="10"/>
    </row>
    <row r="8" spans="2:12" ht="16.5">
      <c r="B8" s="11"/>
      <c r="C8" s="12"/>
      <c r="D8" s="13"/>
      <c r="E8" s="13"/>
      <c r="F8" s="13"/>
      <c r="H8" s="14" t="s">
        <v>5</v>
      </c>
    </row>
    <row r="9" spans="2:12" s="18" customFormat="1" ht="29.25" customHeight="1">
      <c r="B9" s="15" t="s">
        <v>6</v>
      </c>
      <c r="C9" s="15" t="s">
        <v>7</v>
      </c>
      <c r="D9" s="16" t="s">
        <v>8</v>
      </c>
      <c r="E9" s="16" t="s">
        <v>9</v>
      </c>
      <c r="F9" s="16" t="s">
        <v>10</v>
      </c>
      <c r="G9" s="17" t="s">
        <v>11</v>
      </c>
      <c r="H9" s="17"/>
      <c r="I9" s="17"/>
    </row>
    <row r="10" spans="2:12" s="18" customFormat="1" ht="22.5" customHeight="1">
      <c r="B10" s="19"/>
      <c r="C10" s="19"/>
      <c r="D10" s="20"/>
      <c r="E10" s="20"/>
      <c r="F10" s="20"/>
      <c r="G10" s="21" t="s">
        <v>12</v>
      </c>
      <c r="H10" s="21" t="s">
        <v>13</v>
      </c>
      <c r="I10" s="22" t="s">
        <v>14</v>
      </c>
    </row>
    <row r="11" spans="2:12" s="18" customFormat="1" ht="12.75">
      <c r="B11" s="23">
        <v>1</v>
      </c>
      <c r="C11" s="23">
        <v>2</v>
      </c>
      <c r="D11" s="24">
        <v>3</v>
      </c>
      <c r="E11" s="24">
        <v>4</v>
      </c>
      <c r="F11" s="25" t="s">
        <v>15</v>
      </c>
      <c r="G11" s="24">
        <v>6</v>
      </c>
      <c r="H11" s="26">
        <v>7</v>
      </c>
      <c r="I11" s="26">
        <v>8</v>
      </c>
    </row>
    <row r="12" spans="2:12" s="31" customFormat="1" ht="13.5" customHeight="1">
      <c r="B12" s="27" t="s">
        <v>16</v>
      </c>
      <c r="C12" s="28" t="s">
        <v>17</v>
      </c>
      <c r="D12" s="29">
        <f>SUM(G12:I12)</f>
        <v>8221.6929999999993</v>
      </c>
      <c r="E12" s="29">
        <f>D12</f>
        <v>8221.6929999999993</v>
      </c>
      <c r="F12" s="30"/>
      <c r="G12" s="29">
        <f>G13</f>
        <v>7310.1419999999998</v>
      </c>
      <c r="H12" s="29"/>
      <c r="I12" s="29">
        <f>I13</f>
        <v>911.55099999999993</v>
      </c>
    </row>
    <row r="13" spans="2:12" s="36" customFormat="1" ht="13.5" customHeight="1">
      <c r="B13" s="32" t="s">
        <v>18</v>
      </c>
      <c r="C13" s="33" t="s">
        <v>19</v>
      </c>
      <c r="D13" s="34">
        <f>SUM(G13:I13)</f>
        <v>8221.6929999999993</v>
      </c>
      <c r="E13" s="34">
        <f>D13</f>
        <v>8221.6929999999993</v>
      </c>
      <c r="F13" s="35"/>
      <c r="G13" s="34">
        <f>G14+G22</f>
        <v>7310.1419999999998</v>
      </c>
      <c r="H13" s="34"/>
      <c r="I13" s="34">
        <f>I14+I22</f>
        <v>911.55099999999993</v>
      </c>
    </row>
    <row r="14" spans="2:12" s="36" customFormat="1" ht="13.5" customHeight="1">
      <c r="B14" s="32">
        <v>1</v>
      </c>
      <c r="C14" s="33" t="s">
        <v>20</v>
      </c>
      <c r="D14" s="34">
        <f>SUM(D15:D21)</f>
        <v>4027.415</v>
      </c>
      <c r="E14" s="34">
        <f>D14</f>
        <v>4027.415</v>
      </c>
      <c r="F14" s="35"/>
      <c r="G14" s="34">
        <f>SUM(G15:G21)</f>
        <v>3823.5050000000001</v>
      </c>
      <c r="H14" s="34"/>
      <c r="I14" s="34">
        <f>SUM(I15:I21)</f>
        <v>203.91</v>
      </c>
    </row>
    <row r="15" spans="2:12" s="36" customFormat="1" ht="13.5" customHeight="1">
      <c r="B15" s="37" t="s">
        <v>21</v>
      </c>
      <c r="C15" s="38" t="s">
        <v>22</v>
      </c>
      <c r="D15" s="39">
        <f>SUM(G15:I15)</f>
        <v>3686.4450000000002</v>
      </c>
      <c r="E15" s="40">
        <f>D15</f>
        <v>3686.4450000000002</v>
      </c>
      <c r="F15" s="41"/>
      <c r="G15" s="40">
        <v>3686.4450000000002</v>
      </c>
      <c r="H15" s="42"/>
      <c r="I15" s="42"/>
      <c r="L15" s="43"/>
    </row>
    <row r="16" spans="2:12" s="46" customFormat="1" ht="13.5" customHeight="1">
      <c r="B16" s="37" t="s">
        <v>23</v>
      </c>
      <c r="C16" s="44" t="s">
        <v>24</v>
      </c>
      <c r="D16" s="39">
        <f t="shared" ref="D16:D21" si="0">SUM(G16:I16)</f>
        <v>14.75</v>
      </c>
      <c r="E16" s="40">
        <f t="shared" ref="E16:E28" si="1">D16</f>
        <v>14.75</v>
      </c>
      <c r="F16" s="41"/>
      <c r="G16" s="40">
        <v>14.75</v>
      </c>
      <c r="H16" s="45"/>
      <c r="I16" s="45"/>
    </row>
    <row r="17" spans="2:11" s="46" customFormat="1" ht="13.5" customHeight="1">
      <c r="B17" s="37" t="s">
        <v>25</v>
      </c>
      <c r="C17" s="44" t="s">
        <v>26</v>
      </c>
      <c r="D17" s="39">
        <f t="shared" si="0"/>
        <v>0.45</v>
      </c>
      <c r="E17" s="40">
        <f t="shared" si="1"/>
        <v>0.45</v>
      </c>
      <c r="F17" s="41"/>
      <c r="G17" s="40">
        <v>0.45</v>
      </c>
      <c r="H17" s="45"/>
      <c r="I17" s="45"/>
    </row>
    <row r="18" spans="2:11" s="46" customFormat="1" ht="13.5" customHeight="1">
      <c r="B18" s="37" t="s">
        <v>27</v>
      </c>
      <c r="C18" s="38" t="s">
        <v>28</v>
      </c>
      <c r="D18" s="39">
        <f t="shared" si="0"/>
        <v>116.15</v>
      </c>
      <c r="E18" s="40">
        <f t="shared" si="1"/>
        <v>116.15</v>
      </c>
      <c r="F18" s="41"/>
      <c r="G18" s="40">
        <v>116.15</v>
      </c>
      <c r="H18" s="45"/>
      <c r="I18" s="45"/>
    </row>
    <row r="19" spans="2:11" s="46" customFormat="1" ht="13.5" customHeight="1">
      <c r="B19" s="37" t="s">
        <v>29</v>
      </c>
      <c r="C19" s="44" t="s">
        <v>30</v>
      </c>
      <c r="D19" s="39">
        <f t="shared" si="0"/>
        <v>1.65</v>
      </c>
      <c r="E19" s="40">
        <f t="shared" si="1"/>
        <v>1.65</v>
      </c>
      <c r="F19" s="41"/>
      <c r="G19" s="40">
        <v>1.65</v>
      </c>
      <c r="H19" s="45"/>
      <c r="I19" s="40"/>
    </row>
    <row r="20" spans="2:11" s="46" customFormat="1" ht="13.5" customHeight="1">
      <c r="B20" s="37" t="s">
        <v>31</v>
      </c>
      <c r="C20" s="44" t="s">
        <v>32</v>
      </c>
      <c r="D20" s="39">
        <f t="shared" si="0"/>
        <v>4.0599999999999996</v>
      </c>
      <c r="E20" s="40">
        <f t="shared" si="1"/>
        <v>4.0599999999999996</v>
      </c>
      <c r="F20" s="41"/>
      <c r="G20" s="40">
        <v>4.0599999999999996</v>
      </c>
      <c r="H20" s="45"/>
      <c r="I20" s="40"/>
    </row>
    <row r="21" spans="2:11" s="46" customFormat="1" ht="13.5" customHeight="1">
      <c r="B21" s="37" t="s">
        <v>33</v>
      </c>
      <c r="C21" s="44" t="s">
        <v>34</v>
      </c>
      <c r="D21" s="39">
        <f t="shared" si="0"/>
        <v>203.91</v>
      </c>
      <c r="E21" s="40">
        <f t="shared" si="1"/>
        <v>203.91</v>
      </c>
      <c r="F21" s="41"/>
      <c r="G21" s="40"/>
      <c r="H21" s="45"/>
      <c r="I21" s="40">
        <v>203.91</v>
      </c>
    </row>
    <row r="22" spans="2:11" s="46" customFormat="1" ht="13.5" customHeight="1">
      <c r="B22" s="32">
        <v>2</v>
      </c>
      <c r="C22" s="33" t="s">
        <v>35</v>
      </c>
      <c r="D22" s="34">
        <f>SUM(D23:D28)</f>
        <v>4194.2780000000002</v>
      </c>
      <c r="E22" s="34">
        <f t="shared" si="1"/>
        <v>4194.2780000000002</v>
      </c>
      <c r="F22" s="35"/>
      <c r="G22" s="34">
        <f>SUM(G23:G28)</f>
        <v>3486.6370000000002</v>
      </c>
      <c r="H22" s="34"/>
      <c r="I22" s="34">
        <f>SUM(I23:I28)</f>
        <v>707.64099999999996</v>
      </c>
      <c r="K22" s="47"/>
    </row>
    <row r="23" spans="2:11" s="46" customFormat="1" ht="13.5" customHeight="1">
      <c r="B23" s="37" t="s">
        <v>36</v>
      </c>
      <c r="C23" s="44" t="s">
        <v>37</v>
      </c>
      <c r="D23" s="39">
        <f t="shared" ref="D23:D28" si="2">SUM(G23:I23)</f>
        <v>2145.6</v>
      </c>
      <c r="E23" s="40">
        <f t="shared" si="1"/>
        <v>2145.6</v>
      </c>
      <c r="F23" s="41"/>
      <c r="G23" s="40">
        <v>2145.6</v>
      </c>
      <c r="H23" s="45"/>
      <c r="I23" s="45"/>
    </row>
    <row r="24" spans="2:11" s="46" customFormat="1" ht="13.5" customHeight="1">
      <c r="B24" s="37" t="s">
        <v>38</v>
      </c>
      <c r="C24" s="44" t="s">
        <v>39</v>
      </c>
      <c r="D24" s="39">
        <f t="shared" si="2"/>
        <v>380.54</v>
      </c>
      <c r="E24" s="40">
        <f t="shared" si="1"/>
        <v>380.54</v>
      </c>
      <c r="F24" s="41"/>
      <c r="G24" s="40">
        <v>380.54</v>
      </c>
      <c r="H24" s="45"/>
      <c r="I24" s="45"/>
    </row>
    <row r="25" spans="2:11" s="46" customFormat="1" ht="13.5" customHeight="1">
      <c r="B25" s="37" t="s">
        <v>40</v>
      </c>
      <c r="C25" s="44" t="s">
        <v>41</v>
      </c>
      <c r="D25" s="39">
        <f t="shared" si="2"/>
        <v>361.9</v>
      </c>
      <c r="E25" s="40">
        <f t="shared" si="1"/>
        <v>361.9</v>
      </c>
      <c r="F25" s="41"/>
      <c r="G25" s="40">
        <v>361.9</v>
      </c>
      <c r="H25" s="44"/>
      <c r="I25" s="45"/>
    </row>
    <row r="26" spans="2:11" s="46" customFormat="1" ht="13.5" customHeight="1">
      <c r="B26" s="37" t="s">
        <v>42</v>
      </c>
      <c r="C26" s="44" t="s">
        <v>43</v>
      </c>
      <c r="D26" s="39">
        <f t="shared" si="2"/>
        <v>586.197</v>
      </c>
      <c r="E26" s="40">
        <f t="shared" si="1"/>
        <v>586.197</v>
      </c>
      <c r="F26" s="41"/>
      <c r="G26" s="40">
        <v>586.197</v>
      </c>
      <c r="H26" s="44"/>
      <c r="I26" s="45"/>
    </row>
    <row r="27" spans="2:11" s="46" customFormat="1" ht="13.5" customHeight="1">
      <c r="B27" s="37" t="s">
        <v>44</v>
      </c>
      <c r="C27" s="45" t="s">
        <v>45</v>
      </c>
      <c r="D27" s="39">
        <f t="shared" si="2"/>
        <v>12.4</v>
      </c>
      <c r="E27" s="40">
        <f t="shared" si="1"/>
        <v>12.4</v>
      </c>
      <c r="F27" s="41"/>
      <c r="G27" s="40">
        <v>12.4</v>
      </c>
      <c r="H27" s="45"/>
      <c r="I27" s="45"/>
    </row>
    <row r="28" spans="2:11" s="46" customFormat="1" ht="13.5" customHeight="1">
      <c r="B28" s="37" t="s">
        <v>46</v>
      </c>
      <c r="C28" s="45" t="s">
        <v>47</v>
      </c>
      <c r="D28" s="39">
        <f t="shared" si="2"/>
        <v>707.64099999999996</v>
      </c>
      <c r="E28" s="40">
        <f t="shared" si="1"/>
        <v>707.64099999999996</v>
      </c>
      <c r="F28" s="41"/>
      <c r="G28" s="41"/>
      <c r="H28" s="45"/>
      <c r="I28" s="40">
        <v>707.64099999999996</v>
      </c>
    </row>
    <row r="29" spans="2:11" s="46" customFormat="1" ht="13.5" customHeight="1">
      <c r="B29" s="32" t="s">
        <v>48</v>
      </c>
      <c r="C29" s="33" t="s">
        <v>49</v>
      </c>
      <c r="D29" s="34"/>
      <c r="E29" s="34"/>
      <c r="F29" s="34"/>
      <c r="G29" s="34"/>
      <c r="H29" s="34"/>
      <c r="I29" s="34"/>
    </row>
    <row r="30" spans="2:11" s="46" customFormat="1" ht="13.5" customHeight="1">
      <c r="B30" s="32">
        <v>1</v>
      </c>
      <c r="C30" s="33" t="s">
        <v>50</v>
      </c>
      <c r="D30" s="34"/>
      <c r="E30" s="34"/>
      <c r="F30" s="34"/>
      <c r="G30" s="34"/>
      <c r="H30" s="34"/>
      <c r="I30" s="34"/>
      <c r="K30" s="47"/>
    </row>
    <row r="31" spans="2:11" s="46" customFormat="1" ht="13.5" customHeight="1">
      <c r="B31" s="37" t="s">
        <v>21</v>
      </c>
      <c r="C31" s="45" t="s">
        <v>51</v>
      </c>
      <c r="D31" s="40"/>
      <c r="E31" s="40"/>
      <c r="F31" s="40"/>
      <c r="G31" s="40"/>
      <c r="H31" s="45"/>
      <c r="I31" s="48"/>
    </row>
    <row r="32" spans="2:11" s="46" customFormat="1" ht="13.5" customHeight="1">
      <c r="B32" s="37" t="s">
        <v>23</v>
      </c>
      <c r="C32" s="45" t="s">
        <v>52</v>
      </c>
      <c r="D32" s="40"/>
      <c r="E32" s="40"/>
      <c r="F32" s="40"/>
      <c r="G32" s="40"/>
      <c r="H32" s="45"/>
      <c r="I32" s="48"/>
    </row>
    <row r="33" spans="2:11" s="46" customFormat="1" ht="13.5" customHeight="1">
      <c r="B33" s="32">
        <v>2</v>
      </c>
      <c r="C33" s="33" t="s">
        <v>53</v>
      </c>
      <c r="D33" s="34"/>
      <c r="E33" s="34"/>
      <c r="F33" s="34"/>
      <c r="G33" s="34"/>
      <c r="H33" s="45"/>
      <c r="I33" s="45"/>
    </row>
    <row r="34" spans="2:11" s="46" customFormat="1" ht="13.5" customHeight="1">
      <c r="B34" s="37" t="s">
        <v>36</v>
      </c>
      <c r="C34" s="45" t="s">
        <v>51</v>
      </c>
      <c r="D34" s="40"/>
      <c r="E34" s="40"/>
      <c r="F34" s="40"/>
      <c r="G34" s="40"/>
      <c r="H34" s="45"/>
      <c r="I34" s="45"/>
    </row>
    <row r="35" spans="2:11" s="46" customFormat="1" ht="13.5" customHeight="1">
      <c r="B35" s="37" t="s">
        <v>38</v>
      </c>
      <c r="C35" s="45" t="s">
        <v>52</v>
      </c>
      <c r="D35" s="40"/>
      <c r="E35" s="40"/>
      <c r="F35" s="40"/>
      <c r="G35" s="40"/>
      <c r="H35" s="45"/>
      <c r="I35" s="45"/>
    </row>
    <row r="36" spans="2:11" s="46" customFormat="1" ht="13.5" customHeight="1">
      <c r="B36" s="32" t="s">
        <v>54</v>
      </c>
      <c r="C36" s="33" t="s">
        <v>55</v>
      </c>
      <c r="D36" s="34">
        <f>SUM(D37,D45)</f>
        <v>4234.1468000000004</v>
      </c>
      <c r="E36" s="34">
        <f>SUM(E37,E45)</f>
        <v>4234.1468000000004</v>
      </c>
      <c r="F36" s="34"/>
      <c r="G36" s="34">
        <f>SUM(G37,G45)</f>
        <v>4095.4404000000004</v>
      </c>
      <c r="H36" s="34"/>
      <c r="I36" s="34">
        <f>SUM(I37,I45)</f>
        <v>345.43819999999999</v>
      </c>
    </row>
    <row r="37" spans="2:11" s="46" customFormat="1" ht="13.5" customHeight="1">
      <c r="B37" s="32">
        <v>1</v>
      </c>
      <c r="C37" s="33" t="s">
        <v>20</v>
      </c>
      <c r="D37" s="34">
        <f>SUM(D38:D44)</f>
        <v>4027.415</v>
      </c>
      <c r="E37" s="34">
        <f>SUM(E38:E44)</f>
        <v>4027.415</v>
      </c>
      <c r="F37" s="34"/>
      <c r="G37" s="34">
        <f>SUM(G38:G45)</f>
        <v>3959.4727000000003</v>
      </c>
      <c r="H37" s="34"/>
      <c r="I37" s="34">
        <f>SUM(I38:I45)</f>
        <v>274.67410000000001</v>
      </c>
    </row>
    <row r="38" spans="2:11" s="46" customFormat="1" ht="13.5" customHeight="1">
      <c r="B38" s="37" t="s">
        <v>21</v>
      </c>
      <c r="C38" s="38" t="s">
        <v>22</v>
      </c>
      <c r="D38" s="40">
        <f t="shared" ref="D38:D44" si="3">D15</f>
        <v>3686.4450000000002</v>
      </c>
      <c r="E38" s="40">
        <f>D38</f>
        <v>3686.4450000000002</v>
      </c>
      <c r="F38" s="40"/>
      <c r="G38" s="40">
        <f t="shared" ref="G38:G43" si="4">D38</f>
        <v>3686.4450000000002</v>
      </c>
      <c r="H38" s="45"/>
      <c r="I38" s="45"/>
    </row>
    <row r="39" spans="2:11" s="46" customFormat="1" ht="13.5" customHeight="1">
      <c r="B39" s="37" t="s">
        <v>23</v>
      </c>
      <c r="C39" s="44" t="s">
        <v>24</v>
      </c>
      <c r="D39" s="40">
        <f t="shared" si="3"/>
        <v>14.75</v>
      </c>
      <c r="E39" s="40">
        <f t="shared" ref="E39:E44" si="5">D39</f>
        <v>14.75</v>
      </c>
      <c r="F39" s="40"/>
      <c r="G39" s="40">
        <f t="shared" si="4"/>
        <v>14.75</v>
      </c>
      <c r="H39" s="45"/>
      <c r="I39" s="45"/>
    </row>
    <row r="40" spans="2:11" s="46" customFormat="1" ht="13.5" customHeight="1">
      <c r="B40" s="37" t="s">
        <v>25</v>
      </c>
      <c r="C40" s="44" t="s">
        <v>26</v>
      </c>
      <c r="D40" s="40">
        <f t="shared" si="3"/>
        <v>0.45</v>
      </c>
      <c r="E40" s="40">
        <f t="shared" si="5"/>
        <v>0.45</v>
      </c>
      <c r="F40" s="40"/>
      <c r="G40" s="40">
        <f t="shared" si="4"/>
        <v>0.45</v>
      </c>
      <c r="H40" s="45"/>
      <c r="I40" s="45"/>
    </row>
    <row r="41" spans="2:11" s="46" customFormat="1" ht="13.5" customHeight="1">
      <c r="B41" s="37" t="s">
        <v>27</v>
      </c>
      <c r="C41" s="38" t="s">
        <v>28</v>
      </c>
      <c r="D41" s="40">
        <f t="shared" si="3"/>
        <v>116.15</v>
      </c>
      <c r="E41" s="40">
        <f t="shared" si="5"/>
        <v>116.15</v>
      </c>
      <c r="F41" s="40"/>
      <c r="G41" s="40">
        <f t="shared" si="4"/>
        <v>116.15</v>
      </c>
      <c r="H41" s="45"/>
      <c r="I41" s="45"/>
    </row>
    <row r="42" spans="2:11" s="46" customFormat="1" ht="13.5" customHeight="1">
      <c r="B42" s="37" t="s">
        <v>29</v>
      </c>
      <c r="C42" s="44" t="s">
        <v>30</v>
      </c>
      <c r="D42" s="40">
        <f t="shared" si="3"/>
        <v>1.65</v>
      </c>
      <c r="E42" s="40">
        <f t="shared" si="5"/>
        <v>1.65</v>
      </c>
      <c r="F42" s="40"/>
      <c r="G42" s="40">
        <f t="shared" si="4"/>
        <v>1.65</v>
      </c>
      <c r="H42" s="45"/>
      <c r="I42" s="45"/>
    </row>
    <row r="43" spans="2:11" s="46" customFormat="1" ht="13.5" customHeight="1">
      <c r="B43" s="37" t="s">
        <v>31</v>
      </c>
      <c r="C43" s="44" t="s">
        <v>32</v>
      </c>
      <c r="D43" s="40">
        <f t="shared" si="3"/>
        <v>4.0599999999999996</v>
      </c>
      <c r="E43" s="40">
        <f t="shared" si="5"/>
        <v>4.0599999999999996</v>
      </c>
      <c r="F43" s="40"/>
      <c r="G43" s="40">
        <f t="shared" si="4"/>
        <v>4.0599999999999996</v>
      </c>
      <c r="H43" s="45"/>
      <c r="I43" s="45"/>
    </row>
    <row r="44" spans="2:11" s="46" customFormat="1" ht="13.5" customHeight="1">
      <c r="B44" s="37" t="s">
        <v>33</v>
      </c>
      <c r="C44" s="44" t="s">
        <v>34</v>
      </c>
      <c r="D44" s="40">
        <f t="shared" si="3"/>
        <v>203.91</v>
      </c>
      <c r="E44" s="40">
        <f t="shared" si="5"/>
        <v>203.91</v>
      </c>
      <c r="F44" s="40"/>
      <c r="G44" s="40"/>
      <c r="H44" s="45"/>
      <c r="I44" s="40">
        <f>D44</f>
        <v>203.91</v>
      </c>
    </row>
    <row r="45" spans="2:11" s="46" customFormat="1" ht="13.5" customHeight="1">
      <c r="B45" s="32">
        <v>2</v>
      </c>
      <c r="C45" s="33" t="s">
        <v>35</v>
      </c>
      <c r="D45" s="34">
        <f>SUM(D46:D51)</f>
        <v>206.73180000000002</v>
      </c>
      <c r="E45" s="34">
        <f>SUM(E46:E51)</f>
        <v>206.73180000000002</v>
      </c>
      <c r="F45" s="34"/>
      <c r="G45" s="34">
        <f>SUM(G46:G51)</f>
        <v>135.96770000000001</v>
      </c>
      <c r="H45" s="34"/>
      <c r="I45" s="34">
        <f>SUM(I46:I51)</f>
        <v>70.764099999999999</v>
      </c>
      <c r="K45" s="47"/>
    </row>
    <row r="46" spans="2:11" s="46" customFormat="1" ht="13.5" customHeight="1">
      <c r="B46" s="37" t="s">
        <v>36</v>
      </c>
      <c r="C46" s="44" t="s">
        <v>37</v>
      </c>
      <c r="D46" s="39"/>
      <c r="E46" s="40"/>
      <c r="F46" s="40"/>
      <c r="G46" s="40"/>
      <c r="H46" s="45"/>
      <c r="I46" s="45"/>
    </row>
    <row r="47" spans="2:11" s="36" customFormat="1" ht="13.5" customHeight="1">
      <c r="B47" s="37" t="s">
        <v>38</v>
      </c>
      <c r="C47" s="44" t="s">
        <v>39</v>
      </c>
      <c r="D47" s="39">
        <f>20%*D24</f>
        <v>76.108000000000004</v>
      </c>
      <c r="E47" s="40">
        <f>D47</f>
        <v>76.108000000000004</v>
      </c>
      <c r="F47" s="40"/>
      <c r="G47" s="40">
        <f>D47</f>
        <v>76.108000000000004</v>
      </c>
      <c r="H47" s="42"/>
      <c r="I47" s="42"/>
    </row>
    <row r="48" spans="2:11" s="36" customFormat="1" ht="13.5" customHeight="1">
      <c r="B48" s="37" t="s">
        <v>40</v>
      </c>
      <c r="C48" s="44" t="s">
        <v>41</v>
      </c>
      <c r="D48" s="39"/>
      <c r="E48" s="40"/>
      <c r="F48" s="40"/>
      <c r="G48" s="40"/>
      <c r="H48" s="42"/>
      <c r="I48" s="42"/>
    </row>
    <row r="49" spans="2:11" s="36" customFormat="1" ht="13.5" customHeight="1">
      <c r="B49" s="37" t="s">
        <v>42</v>
      </c>
      <c r="C49" s="44" t="s">
        <v>43</v>
      </c>
      <c r="D49" s="39">
        <f>10%*D26</f>
        <v>58.619700000000002</v>
      </c>
      <c r="E49" s="40">
        <f t="shared" ref="E49:E55" si="6">D49</f>
        <v>58.619700000000002</v>
      </c>
      <c r="F49" s="40"/>
      <c r="G49" s="40">
        <f>D49</f>
        <v>58.619700000000002</v>
      </c>
      <c r="H49" s="42"/>
      <c r="I49" s="42"/>
    </row>
    <row r="50" spans="2:11" s="46" customFormat="1" ht="13.5" customHeight="1">
      <c r="B50" s="37" t="s">
        <v>44</v>
      </c>
      <c r="C50" s="45" t="s">
        <v>45</v>
      </c>
      <c r="D50" s="39">
        <f>10%*D27</f>
        <v>1.2400000000000002</v>
      </c>
      <c r="E50" s="40">
        <f t="shared" si="6"/>
        <v>1.2400000000000002</v>
      </c>
      <c r="F50" s="40"/>
      <c r="G50" s="40">
        <f>D50</f>
        <v>1.2400000000000002</v>
      </c>
      <c r="H50" s="45"/>
      <c r="I50" s="45"/>
    </row>
    <row r="51" spans="2:11" s="46" customFormat="1" ht="13.5" customHeight="1">
      <c r="B51" s="37" t="s">
        <v>46</v>
      </c>
      <c r="C51" s="45" t="s">
        <v>47</v>
      </c>
      <c r="D51" s="39">
        <f>10%*D28</f>
        <v>70.764099999999999</v>
      </c>
      <c r="E51" s="40">
        <f t="shared" si="6"/>
        <v>70.764099999999999</v>
      </c>
      <c r="F51" s="40"/>
      <c r="G51" s="40"/>
      <c r="H51" s="45"/>
      <c r="I51" s="40">
        <f>D51</f>
        <v>70.764099999999999</v>
      </c>
    </row>
    <row r="52" spans="2:11" s="46" customFormat="1" ht="13.5" customHeight="1">
      <c r="B52" s="49" t="s">
        <v>56</v>
      </c>
      <c r="C52" s="50" t="s">
        <v>57</v>
      </c>
      <c r="D52" s="51">
        <f>SUM(G52:I52)</f>
        <v>151432.497321</v>
      </c>
      <c r="E52" s="51">
        <f t="shared" si="6"/>
        <v>151432.497321</v>
      </c>
      <c r="F52" s="51"/>
      <c r="G52" s="51">
        <f>G53+G82</f>
        <v>143900.232173</v>
      </c>
      <c r="H52" s="51">
        <f>H53+H82</f>
        <v>6949.3751480000001</v>
      </c>
      <c r="I52" s="51">
        <f>I53+I82</f>
        <v>582.89</v>
      </c>
    </row>
    <row r="53" spans="2:11" s="46" customFormat="1" ht="13.5" customHeight="1">
      <c r="B53" s="52" t="s">
        <v>18</v>
      </c>
      <c r="C53" s="53" t="s">
        <v>58</v>
      </c>
      <c r="D53" s="54">
        <f>SUM(G53:I53)</f>
        <v>24882.768320999996</v>
      </c>
      <c r="E53" s="54">
        <f t="shared" si="6"/>
        <v>24882.768320999996</v>
      </c>
      <c r="F53" s="54"/>
      <c r="G53" s="54">
        <f>G54+G69+G78+G80</f>
        <v>17350.503172999997</v>
      </c>
      <c r="H53" s="54">
        <f>H54+H69+H78+H80</f>
        <v>6949.3751480000001</v>
      </c>
      <c r="I53" s="54">
        <f>I54+I69+I78+I80</f>
        <v>582.89</v>
      </c>
    </row>
    <row r="54" spans="2:11" s="46" customFormat="1" ht="13.5" customHeight="1">
      <c r="B54" s="32">
        <v>1</v>
      </c>
      <c r="C54" s="33" t="s">
        <v>53</v>
      </c>
      <c r="D54" s="34">
        <f>SUM(G54:I54)</f>
        <v>9982.5033779999994</v>
      </c>
      <c r="E54" s="34">
        <f t="shared" si="6"/>
        <v>9982.5033779999994</v>
      </c>
      <c r="F54" s="34"/>
      <c r="G54" s="34">
        <f>G55+G58</f>
        <v>5681.8297029999994</v>
      </c>
      <c r="H54" s="34">
        <f>H55+H58</f>
        <v>4300.673675</v>
      </c>
      <c r="I54" s="34"/>
    </row>
    <row r="55" spans="2:11" s="55" customFormat="1" ht="13.5" customHeight="1">
      <c r="B55" s="37" t="s">
        <v>21</v>
      </c>
      <c r="C55" s="45" t="s">
        <v>51</v>
      </c>
      <c r="D55" s="40">
        <f>SUM(G55:I55)</f>
        <v>7709.2661250000001</v>
      </c>
      <c r="E55" s="40">
        <f t="shared" si="6"/>
        <v>7709.2661250000001</v>
      </c>
      <c r="F55" s="40"/>
      <c r="G55" s="40">
        <f>SUM(G56:G57)</f>
        <v>3409.1780589999998</v>
      </c>
      <c r="H55" s="40">
        <f>SUM(H56:H57)</f>
        <v>4300.0880660000003</v>
      </c>
      <c r="I55" s="40"/>
    </row>
    <row r="56" spans="2:11" s="46" customFormat="1" ht="13.5" customHeight="1">
      <c r="B56" s="56" t="s">
        <v>59</v>
      </c>
      <c r="C56" s="57" t="s">
        <v>60</v>
      </c>
      <c r="D56" s="58"/>
      <c r="E56" s="58"/>
      <c r="F56" s="58"/>
      <c r="G56" s="58">
        <v>3409.1780589999998</v>
      </c>
      <c r="H56" s="58">
        <v>4196.058712</v>
      </c>
      <c r="I56" s="57"/>
    </row>
    <row r="57" spans="2:11" s="46" customFormat="1" ht="13.5" customHeight="1">
      <c r="B57" s="56" t="s">
        <v>61</v>
      </c>
      <c r="C57" s="57" t="s">
        <v>62</v>
      </c>
      <c r="D57" s="58">
        <f>SUM(G57:I57)</f>
        <v>104.029354</v>
      </c>
      <c r="E57" s="58"/>
      <c r="F57" s="58"/>
      <c r="G57" s="58"/>
      <c r="H57" s="58">
        <v>104.029354</v>
      </c>
      <c r="I57" s="57"/>
    </row>
    <row r="58" spans="2:11" s="46" customFormat="1" ht="13.5" customHeight="1">
      <c r="B58" s="37" t="s">
        <v>23</v>
      </c>
      <c r="C58" s="45" t="s">
        <v>52</v>
      </c>
      <c r="D58" s="40">
        <f>SUM(G58:I58)</f>
        <v>2273.2372530000002</v>
      </c>
      <c r="E58" s="40">
        <f>D58</f>
        <v>2273.2372530000002</v>
      </c>
      <c r="F58" s="40"/>
      <c r="G58" s="40">
        <v>2272.651644</v>
      </c>
      <c r="H58" s="40">
        <f>SUM(H59:H68)</f>
        <v>0.58560900000000005</v>
      </c>
      <c r="I58" s="34"/>
      <c r="K58" s="47"/>
    </row>
    <row r="59" spans="2:11" s="46" customFormat="1" ht="13.5" customHeight="1">
      <c r="B59" s="56" t="s">
        <v>63</v>
      </c>
      <c r="C59" s="57" t="s">
        <v>64</v>
      </c>
      <c r="D59" s="58">
        <f>SUM(G59:I59)</f>
        <v>15.12</v>
      </c>
      <c r="E59" s="58">
        <f t="shared" ref="E59:E68" si="7">D59</f>
        <v>15.12</v>
      </c>
      <c r="F59" s="58"/>
      <c r="G59" s="58">
        <v>15.12</v>
      </c>
      <c r="H59" s="57"/>
      <c r="I59" s="57"/>
      <c r="K59" s="47"/>
    </row>
    <row r="60" spans="2:11" s="46" customFormat="1" ht="13.5" customHeight="1">
      <c r="B60" s="56" t="s">
        <v>65</v>
      </c>
      <c r="C60" s="57" t="s">
        <v>66</v>
      </c>
      <c r="D60" s="58">
        <f t="shared" ref="D60:D68" si="8">SUM(G60:I60)</f>
        <v>54.1</v>
      </c>
      <c r="E60" s="58">
        <f t="shared" si="7"/>
        <v>54.1</v>
      </c>
      <c r="F60" s="58"/>
      <c r="G60" s="58">
        <v>54.1</v>
      </c>
      <c r="H60" s="57"/>
      <c r="I60" s="57"/>
      <c r="K60" s="47"/>
    </row>
    <row r="61" spans="2:11" s="55" customFormat="1" ht="13.5" customHeight="1">
      <c r="B61" s="56" t="s">
        <v>67</v>
      </c>
      <c r="C61" s="57" t="s">
        <v>68</v>
      </c>
      <c r="D61" s="58">
        <f t="shared" si="8"/>
        <v>10.050000000000001</v>
      </c>
      <c r="E61" s="58">
        <f t="shared" si="7"/>
        <v>10.050000000000001</v>
      </c>
      <c r="F61" s="58"/>
      <c r="G61" s="58">
        <v>10.050000000000001</v>
      </c>
      <c r="H61" s="59"/>
      <c r="I61" s="59"/>
    </row>
    <row r="62" spans="2:11" s="46" customFormat="1" ht="13.5" customHeight="1">
      <c r="B62" s="56" t="s">
        <v>69</v>
      </c>
      <c r="C62" s="57" t="s">
        <v>70</v>
      </c>
      <c r="D62" s="58">
        <f t="shared" si="8"/>
        <v>58</v>
      </c>
      <c r="E62" s="58">
        <f t="shared" si="7"/>
        <v>58</v>
      </c>
      <c r="F62" s="58"/>
      <c r="G62" s="58">
        <v>58</v>
      </c>
      <c r="H62" s="57"/>
      <c r="I62" s="57"/>
    </row>
    <row r="63" spans="2:11" s="46" customFormat="1" ht="13.5" customHeight="1">
      <c r="B63" s="56" t="s">
        <v>71</v>
      </c>
      <c r="C63" s="57" t="s">
        <v>72</v>
      </c>
      <c r="D63" s="58">
        <f t="shared" si="8"/>
        <v>4.8</v>
      </c>
      <c r="E63" s="58">
        <f t="shared" si="7"/>
        <v>4.8</v>
      </c>
      <c r="F63" s="58"/>
      <c r="G63" s="58">
        <v>4.8</v>
      </c>
      <c r="H63" s="57"/>
      <c r="I63" s="57"/>
    </row>
    <row r="64" spans="2:11" s="55" customFormat="1" ht="13.5" customHeight="1">
      <c r="B64" s="56" t="s">
        <v>73</v>
      </c>
      <c r="C64" s="57" t="s">
        <v>74</v>
      </c>
      <c r="D64" s="58">
        <f t="shared" si="8"/>
        <v>72.899500000000003</v>
      </c>
      <c r="E64" s="58">
        <f t="shared" si="7"/>
        <v>72.899500000000003</v>
      </c>
      <c r="F64" s="58"/>
      <c r="G64" s="58">
        <v>72.899500000000003</v>
      </c>
      <c r="H64" s="59"/>
      <c r="I64" s="59"/>
    </row>
    <row r="65" spans="2:9" s="46" customFormat="1" ht="13.5" customHeight="1">
      <c r="B65" s="56" t="s">
        <v>75</v>
      </c>
      <c r="C65" s="57" t="s">
        <v>76</v>
      </c>
      <c r="D65" s="58">
        <f t="shared" si="8"/>
        <v>2010.3895640000001</v>
      </c>
      <c r="E65" s="58">
        <f t="shared" si="7"/>
        <v>2010.3895640000001</v>
      </c>
      <c r="F65" s="58"/>
      <c r="G65" s="58">
        <v>2010.3895640000001</v>
      </c>
      <c r="H65" s="57"/>
      <c r="I65" s="57"/>
    </row>
    <row r="66" spans="2:9" s="46" customFormat="1" ht="38.25">
      <c r="B66" s="56" t="s">
        <v>77</v>
      </c>
      <c r="C66" s="60" t="s">
        <v>78</v>
      </c>
      <c r="D66" s="58">
        <f t="shared" si="8"/>
        <v>41.292580000000001</v>
      </c>
      <c r="E66" s="58">
        <f t="shared" si="7"/>
        <v>41.292580000000001</v>
      </c>
      <c r="F66" s="58"/>
      <c r="G66" s="58">
        <v>41.292580000000001</v>
      </c>
      <c r="H66" s="57"/>
      <c r="I66" s="57"/>
    </row>
    <row r="67" spans="2:9" s="46" customFormat="1" ht="13.5" customHeight="1">
      <c r="B67" s="56" t="s">
        <v>79</v>
      </c>
      <c r="C67" s="60" t="s">
        <v>80</v>
      </c>
      <c r="D67" s="58">
        <f t="shared" si="8"/>
        <v>6</v>
      </c>
      <c r="E67" s="58">
        <f t="shared" si="7"/>
        <v>6</v>
      </c>
      <c r="F67" s="58"/>
      <c r="G67" s="58">
        <v>6</v>
      </c>
      <c r="H67" s="57"/>
      <c r="I67" s="57"/>
    </row>
    <row r="68" spans="2:9" s="46" customFormat="1" ht="13.5" customHeight="1">
      <c r="B68" s="56" t="s">
        <v>81</v>
      </c>
      <c r="C68" s="57" t="s">
        <v>82</v>
      </c>
      <c r="D68" s="58">
        <f t="shared" si="8"/>
        <v>0.58560900000000005</v>
      </c>
      <c r="E68" s="58">
        <f t="shared" si="7"/>
        <v>0.58560900000000005</v>
      </c>
      <c r="F68" s="58"/>
      <c r="G68" s="58"/>
      <c r="H68" s="58">
        <v>0.58560900000000005</v>
      </c>
      <c r="I68" s="57"/>
    </row>
    <row r="69" spans="2:9" s="55" customFormat="1" ht="13.5" customHeight="1">
      <c r="B69" s="32">
        <v>2</v>
      </c>
      <c r="C69" s="33" t="s">
        <v>83</v>
      </c>
      <c r="D69" s="34">
        <f>SUM(G69:I69)</f>
        <v>14795.664942999998</v>
      </c>
      <c r="E69" s="34">
        <f>E70+E73</f>
        <v>14795.664942999998</v>
      </c>
      <c r="F69" s="34"/>
      <c r="G69" s="34">
        <f>G70+G73</f>
        <v>11598.873469999999</v>
      </c>
      <c r="H69" s="34">
        <f>H70+H73</f>
        <v>2619.9014729999999</v>
      </c>
      <c r="I69" s="34">
        <f>I70+I73</f>
        <v>576.89</v>
      </c>
    </row>
    <row r="70" spans="2:9" s="46" customFormat="1" ht="13.5" customHeight="1">
      <c r="B70" s="37" t="s">
        <v>36</v>
      </c>
      <c r="C70" s="45" t="s">
        <v>51</v>
      </c>
      <c r="D70" s="58">
        <f t="shared" ref="D70:D84" si="9">SUM(G70:I70)</f>
        <v>576.89</v>
      </c>
      <c r="E70" s="40">
        <f>D70</f>
        <v>576.89</v>
      </c>
      <c r="F70" s="40"/>
      <c r="G70" s="40"/>
      <c r="H70" s="45"/>
      <c r="I70" s="45">
        <f>I71</f>
        <v>576.89</v>
      </c>
    </row>
    <row r="71" spans="2:9" s="46" customFormat="1" ht="13.5" customHeight="1">
      <c r="B71" s="56" t="s">
        <v>84</v>
      </c>
      <c r="C71" s="57" t="s">
        <v>85</v>
      </c>
      <c r="D71" s="58">
        <f t="shared" si="9"/>
        <v>576.89</v>
      </c>
      <c r="E71" s="61">
        <f>D71</f>
        <v>576.89</v>
      </c>
      <c r="F71" s="58"/>
      <c r="G71" s="58"/>
      <c r="H71" s="57"/>
      <c r="I71" s="57">
        <v>576.89</v>
      </c>
    </row>
    <row r="72" spans="2:9" s="46" customFormat="1" ht="13.5" customHeight="1">
      <c r="B72" s="56" t="s">
        <v>86</v>
      </c>
      <c r="C72" s="57" t="s">
        <v>62</v>
      </c>
      <c r="D72" s="58"/>
      <c r="E72" s="61"/>
      <c r="F72" s="58"/>
      <c r="G72" s="58"/>
      <c r="H72" s="57"/>
      <c r="I72" s="57"/>
    </row>
    <row r="73" spans="2:9" s="46" customFormat="1" ht="13.5" customHeight="1">
      <c r="B73" s="37" t="s">
        <v>38</v>
      </c>
      <c r="C73" s="45" t="s">
        <v>52</v>
      </c>
      <c r="D73" s="58">
        <f t="shared" si="9"/>
        <v>14218.774942999999</v>
      </c>
      <c r="E73" s="40">
        <f>D73</f>
        <v>14218.774942999999</v>
      </c>
      <c r="F73" s="40"/>
      <c r="G73" s="40">
        <f>SUM(G74:G77)</f>
        <v>11598.873469999999</v>
      </c>
      <c r="H73" s="40">
        <f>SUM(H74:H77)</f>
        <v>2619.9014729999999</v>
      </c>
      <c r="I73" s="40"/>
    </row>
    <row r="74" spans="2:9" s="55" customFormat="1" ht="13.5" customHeight="1">
      <c r="B74" s="56" t="s">
        <v>87</v>
      </c>
      <c r="C74" s="57" t="s">
        <v>88</v>
      </c>
      <c r="D74" s="58">
        <f t="shared" si="9"/>
        <v>3419.6514699999998</v>
      </c>
      <c r="E74" s="61">
        <f>D74</f>
        <v>3419.6514699999998</v>
      </c>
      <c r="F74" s="58"/>
      <c r="G74" s="58">
        <v>3419.6514699999998</v>
      </c>
      <c r="H74" s="59"/>
      <c r="I74" s="59"/>
    </row>
    <row r="75" spans="2:9" s="46" customFormat="1" ht="13.5" customHeight="1">
      <c r="B75" s="56" t="s">
        <v>89</v>
      </c>
      <c r="C75" s="57" t="s">
        <v>90</v>
      </c>
      <c r="D75" s="58">
        <f t="shared" si="9"/>
        <v>8179.2219999999998</v>
      </c>
      <c r="E75" s="61">
        <f>D75</f>
        <v>8179.2219999999998</v>
      </c>
      <c r="F75" s="58"/>
      <c r="G75" s="58">
        <v>8179.2219999999998</v>
      </c>
      <c r="H75" s="57"/>
      <c r="I75" s="57"/>
    </row>
    <row r="76" spans="2:9" s="46" customFormat="1" ht="13.5" customHeight="1">
      <c r="B76" s="56" t="s">
        <v>91</v>
      </c>
      <c r="C76" s="60" t="s">
        <v>92</v>
      </c>
      <c r="D76" s="58">
        <f t="shared" si="9"/>
        <v>2063.6389330000002</v>
      </c>
      <c r="E76" s="61">
        <f>D76</f>
        <v>2063.6389330000002</v>
      </c>
      <c r="F76" s="58"/>
      <c r="G76" s="58"/>
      <c r="H76" s="62">
        <v>2063.6389330000002</v>
      </c>
      <c r="I76" s="57"/>
    </row>
    <row r="77" spans="2:9" s="46" customFormat="1" ht="13.5" customHeight="1">
      <c r="B77" s="56" t="s">
        <v>93</v>
      </c>
      <c r="C77" s="60" t="s">
        <v>94</v>
      </c>
      <c r="D77" s="58">
        <f t="shared" si="9"/>
        <v>556.26253999999994</v>
      </c>
      <c r="E77" s="61">
        <f>D77</f>
        <v>556.26253999999994</v>
      </c>
      <c r="F77" s="63"/>
      <c r="G77" s="58"/>
      <c r="H77" s="62">
        <v>556.26253999999994</v>
      </c>
      <c r="I77" s="57"/>
    </row>
    <row r="78" spans="2:9" s="46" customFormat="1" ht="13.5" customHeight="1">
      <c r="B78" s="64">
        <v>3</v>
      </c>
      <c r="C78" s="65" t="s">
        <v>95</v>
      </c>
      <c r="D78" s="66">
        <f t="shared" si="9"/>
        <v>54.6</v>
      </c>
      <c r="E78" s="66">
        <f>SUM(E79)</f>
        <v>54.6</v>
      </c>
      <c r="F78" s="66"/>
      <c r="G78" s="34">
        <f>SUM(G79)</f>
        <v>19.8</v>
      </c>
      <c r="H78" s="34">
        <f>SUM(H79)</f>
        <v>28.8</v>
      </c>
      <c r="I78" s="34">
        <f>SUM(I79)</f>
        <v>6</v>
      </c>
    </row>
    <row r="79" spans="2:9" s="46" customFormat="1" ht="13.5" customHeight="1">
      <c r="B79" s="67" t="s">
        <v>96</v>
      </c>
      <c r="C79" s="68" t="s">
        <v>97</v>
      </c>
      <c r="D79" s="69">
        <f t="shared" si="9"/>
        <v>54.6</v>
      </c>
      <c r="E79" s="69">
        <f>D79</f>
        <v>54.6</v>
      </c>
      <c r="F79" s="69"/>
      <c r="G79" s="40">
        <v>19.8</v>
      </c>
      <c r="H79" s="45">
        <v>28.8</v>
      </c>
      <c r="I79" s="40">
        <v>6</v>
      </c>
    </row>
    <row r="80" spans="2:9" s="55" customFormat="1" ht="13.5" customHeight="1">
      <c r="B80" s="64">
        <v>4</v>
      </c>
      <c r="C80" s="65" t="s">
        <v>98</v>
      </c>
      <c r="D80" s="66">
        <f t="shared" si="9"/>
        <v>50</v>
      </c>
      <c r="E80" s="66">
        <f>SUM(E81)</f>
        <v>50</v>
      </c>
      <c r="F80" s="66"/>
      <c r="G80" s="34">
        <f>SUM(G81)</f>
        <v>50</v>
      </c>
      <c r="H80" s="70"/>
      <c r="I80" s="70"/>
    </row>
    <row r="81" spans="2:9" s="55" customFormat="1" ht="25.5">
      <c r="B81" s="67" t="s">
        <v>99</v>
      </c>
      <c r="C81" s="68" t="s">
        <v>100</v>
      </c>
      <c r="D81" s="69">
        <f t="shared" si="9"/>
        <v>50</v>
      </c>
      <c r="E81" s="69">
        <f>D81</f>
        <v>50</v>
      </c>
      <c r="F81" s="69"/>
      <c r="G81" s="40">
        <v>50</v>
      </c>
      <c r="H81" s="70"/>
      <c r="I81" s="70"/>
    </row>
    <row r="82" spans="2:9" s="55" customFormat="1" ht="13.5" customHeight="1">
      <c r="B82" s="52" t="s">
        <v>48</v>
      </c>
      <c r="C82" s="53" t="s">
        <v>101</v>
      </c>
      <c r="D82" s="54">
        <f t="shared" si="9"/>
        <v>126549.72900000001</v>
      </c>
      <c r="E82" s="54">
        <f>D82</f>
        <v>126549.72900000001</v>
      </c>
      <c r="F82" s="54"/>
      <c r="G82" s="54">
        <f>SUM(G83:G84)</f>
        <v>126549.72900000001</v>
      </c>
      <c r="H82" s="71"/>
      <c r="I82" s="71"/>
    </row>
    <row r="83" spans="2:9" s="55" customFormat="1" ht="12.75">
      <c r="B83" s="67">
        <v>1</v>
      </c>
      <c r="C83" s="72" t="s">
        <v>102</v>
      </c>
      <c r="D83" s="69">
        <f t="shared" si="9"/>
        <v>126382.82</v>
      </c>
      <c r="E83" s="69">
        <f>D83</f>
        <v>126382.82</v>
      </c>
      <c r="F83" s="69"/>
      <c r="G83" s="69">
        <v>126382.82</v>
      </c>
      <c r="H83" s="73"/>
      <c r="I83" s="73"/>
    </row>
    <row r="84" spans="2:9" s="55" customFormat="1" ht="15.75" customHeight="1">
      <c r="B84" s="67">
        <v>2</v>
      </c>
      <c r="C84" s="72" t="s">
        <v>103</v>
      </c>
      <c r="D84" s="69">
        <f t="shared" si="9"/>
        <v>166.90899999999999</v>
      </c>
      <c r="E84" s="69">
        <f>D84</f>
        <v>166.90899999999999</v>
      </c>
      <c r="F84" s="69"/>
      <c r="G84" s="69">
        <v>166.90899999999999</v>
      </c>
      <c r="H84" s="73"/>
      <c r="I84" s="73"/>
    </row>
    <row r="85" spans="2:9" s="78" customFormat="1" ht="9" customHeight="1">
      <c r="B85" s="74"/>
      <c r="C85" s="75"/>
      <c r="D85" s="76"/>
      <c r="E85" s="76"/>
      <c r="F85" s="76"/>
      <c r="G85" s="76"/>
      <c r="H85" s="77"/>
      <c r="I85" s="77"/>
    </row>
    <row r="86" spans="2:9" ht="9.75" customHeight="1">
      <c r="B86" s="79"/>
      <c r="C86" s="80"/>
      <c r="D86" s="81"/>
      <c r="E86" s="82"/>
      <c r="F86" s="82"/>
      <c r="G86" s="82"/>
    </row>
    <row r="87" spans="2:9">
      <c r="B87" s="79"/>
      <c r="C87" s="83"/>
      <c r="D87" s="81"/>
      <c r="E87" s="82"/>
      <c r="F87" s="82"/>
      <c r="G87" s="84" t="s">
        <v>104</v>
      </c>
    </row>
    <row r="88" spans="2:9" s="87" customFormat="1">
      <c r="B88" s="85"/>
      <c r="C88" s="86"/>
      <c r="F88" s="88"/>
      <c r="G88" s="89" t="s">
        <v>105</v>
      </c>
    </row>
    <row r="89" spans="2:9" s="87" customFormat="1">
      <c r="B89" s="85"/>
      <c r="C89" s="86"/>
      <c r="D89" s="90"/>
      <c r="F89" s="91"/>
      <c r="G89" s="91"/>
    </row>
    <row r="93" spans="2:9">
      <c r="B93" s="92"/>
    </row>
  </sheetData>
  <mergeCells count="9">
    <mergeCell ref="B1:I1"/>
    <mergeCell ref="B6:I6"/>
    <mergeCell ref="B7:I7"/>
    <mergeCell ref="B9:B10"/>
    <mergeCell ref="C9:C10"/>
    <mergeCell ref="D9:D10"/>
    <mergeCell ref="E9:E10"/>
    <mergeCell ref="F9:F10"/>
    <mergeCell ref="G9:I9"/>
  </mergeCells>
  <pageMargins left="0.19685039370078741" right="0.11811023622047245" top="0.35433070866141736" bottom="0.39370078740157483" header="0.15748031496062992" footer="0.15748031496062992"/>
  <pageSetup paperSize="9" scale="98" orientation="portrait" r:id="rId1"/>
  <headerFooter alignWithMargins="0">
    <oddFooter>&amp;L&amp;8&amp;F&amp;C&amp;P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>Sở GTVT Tây Ninh</wic_System_Copyright>
  </documentManagement>
</p:properties>
</file>

<file path=customXml/itemProps1.xml><?xml version="1.0" encoding="utf-8"?>
<ds:datastoreItem xmlns:ds="http://schemas.openxmlformats.org/officeDocument/2006/customXml" ds:itemID="{02BC9A39-BC60-4B6F-BCDA-B696492AD18B}"/>
</file>

<file path=customXml/itemProps2.xml><?xml version="1.0" encoding="utf-8"?>
<ds:datastoreItem xmlns:ds="http://schemas.openxmlformats.org/officeDocument/2006/customXml" ds:itemID="{99F1518B-C1D6-4549-9B2C-E76DA3D05593}"/>
</file>

<file path=customXml/itemProps3.xml><?xml version="1.0" encoding="utf-8"?>
<ds:datastoreItem xmlns:ds="http://schemas.openxmlformats.org/officeDocument/2006/customXml" ds:itemID="{1DD03A2A-1F48-44AB-995B-FADFFD626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BS04.2018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Sở GTVT Tây Ninh</dc:creator>
  <cp:keywords/>
  <dc:description/>
  <cp:lastModifiedBy>ADMIN</cp:lastModifiedBy>
  <dcterms:created xsi:type="dcterms:W3CDTF">2019-09-17T07:46:13Z</dcterms:created>
  <dcterms:modified xsi:type="dcterms:W3CDTF">2019-09-17T07:46:47Z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