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ANG\DANG TIN\NAM 2021\VAN PHONG\"/>
    </mc:Choice>
  </mc:AlternateContent>
  <bookViews>
    <workbookView xWindow="-120" yWindow="-120" windowWidth="20730" windowHeight="11160"/>
  </bookViews>
  <sheets>
    <sheet name="BS03.QIV-2020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___mtc1">'[1]Sheet1 (4)'!$K$51</definedName>
    <definedName name="____nc1">'[1]Sheet1 (4)'!$J$51</definedName>
    <definedName name="____vl2" localSheetId="0">'[2]Sheet9 (2)'!#REF!</definedName>
    <definedName name="____vl2">'[2]Sheet9 (2)'!#REF!</definedName>
    <definedName name="___mtc1">'[1]Sheet1 (4)'!$K$51</definedName>
    <definedName name="___nc1">'[1]Sheet1 (4)'!$J$51</definedName>
    <definedName name="___vl2" localSheetId="0">'[2]Sheet9 (2)'!#REF!</definedName>
    <definedName name="___vl2">'[2]Sheet9 (2)'!#REF!</definedName>
    <definedName name="__mtc1">'[1]Sheet1 (4)'!$K$51</definedName>
    <definedName name="__nc1">'[1]Sheet1 (4)'!$J$51</definedName>
    <definedName name="__vl2" localSheetId="0">'[2]Sheet9 (2)'!#REF!</definedName>
    <definedName name="__vl2">'[2]Sheet9 (2)'!#REF!</definedName>
    <definedName name="_Fill" localSheetId="0" hidden="1">#REF!</definedName>
    <definedName name="_Fill" hidden="1">#REF!</definedName>
    <definedName name="_mtc1">'[1]Sheet1 (4)'!$K$51</definedName>
    <definedName name="_nc1">'[1]Sheet1 (4)'!$J$51</definedName>
    <definedName name="_vl2" localSheetId="0">'[2]Sheet9 (2)'!#REF!</definedName>
    <definedName name="_vl2">'[2]Sheet9 (2)'!#REF!</definedName>
    <definedName name="A" localSheetId="0">[3]Sheet26!#REF!</definedName>
    <definedName name="A">[3]Sheet26!#REF!</definedName>
    <definedName name="CONG" localSheetId="0">[3]Sheet26!#REF!</definedName>
    <definedName name="CONG">[3]Sheet26!#REF!</definedName>
    <definedName name="d0" localSheetId="0">[4]XDCB!#REF!</definedName>
    <definedName name="d0">[4]XDCB!#REF!</definedName>
    <definedName name="hh">[5]XL4Poppy!$B$1:$B$16</definedName>
    <definedName name="HNM" localSheetId="0">[3]Sheet26!#REF!</definedName>
    <definedName name="HNM">[3]Sheet26!#REF!</definedName>
    <definedName name="hung">'[6]Sheet1 (6)'!$I$16</definedName>
    <definedName name="HUYEÄN" localSheetId="0">[3]Sheet26!#REF!</definedName>
    <definedName name="HUYEÄN">[3]Sheet26!#REF!</definedName>
    <definedName name="MTC">'[7]Sheet1 (6)'!$J$16</definedName>
    <definedName name="n" localSheetId="0">#REF!</definedName>
    <definedName name="n">#REF!</definedName>
    <definedName name="NAÊM" localSheetId="0">[3]Sheet26!#REF!</definedName>
    <definedName name="NAÊM">[3]Sheet26!#REF!</definedName>
    <definedName name="NC">'[7]Sheet1 (6)'!$I$16</definedName>
    <definedName name="NGAØY" localSheetId="0">[3]Sheet26!#REF!</definedName>
    <definedName name="NGAØY">[3]Sheet26!#REF!</definedName>
    <definedName name="NHUT" localSheetId="0">'[8]BC L-V-Tam'!#REF!</definedName>
    <definedName name="NHUT">'[8]BC L-V-Tam'!#REF!</definedName>
    <definedName name="_xlnm.Print_Titles" localSheetId="0">'BS03.QIV-2020 '!$11:$11</definedName>
    <definedName name="PTVT">'[9]Sheet1 (6)'!$I$16</definedName>
    <definedName name="SOÁ_HÑ" localSheetId="0">[3]Sheet26!#REF!</definedName>
    <definedName name="SOÁ_HÑ">[3]Sheet26!#REF!</definedName>
    <definedName name="SÔÛ_GT" localSheetId="0">[3]Sheet26!#REF!</definedName>
    <definedName name="SÔÛ_GT">[3]Sheet26!#REF!</definedName>
    <definedName name="TEÂN_COÂNG_TRÌNH" localSheetId="0">[3]Sheet26!#REF!</definedName>
    <definedName name="TEÂN_COÂNG_TRÌNH">[3]Sheet26!#REF!</definedName>
    <definedName name="THAÙNG" localSheetId="0">[3]Sheet26!#REF!</definedName>
    <definedName name="THAÙNG">[3]Sheet26!#REF!</definedName>
    <definedName name="TKCONG" localSheetId="0">[3]Sheet26!#REF!</definedName>
    <definedName name="TKCONG">[3]Sheet26!#REF!</definedName>
    <definedName name="TT" localSheetId="0">[3]Sheet26!#REF!</definedName>
    <definedName name="TT">[3]Sheet26!#REF!</definedName>
    <definedName name="VB" localSheetId="0">[3]Sheet26!#REF!</definedName>
    <definedName name="VB">[3]Sheet26!#REF!</definedName>
    <definedName name="VL">'[7]Sheet2 (2)'!$F$15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G22" i="1"/>
  <c r="D22" i="1"/>
  <c r="E27" i="1"/>
  <c r="F27" i="1" s="1"/>
  <c r="E25" i="1"/>
  <c r="F25" i="1" s="1"/>
  <c r="E24" i="1"/>
  <c r="F24" i="1" s="1"/>
  <c r="E23" i="1"/>
  <c r="H23" i="1" s="1"/>
  <c r="G26" i="1"/>
  <c r="E26" i="1"/>
  <c r="D26" i="1"/>
  <c r="E22" i="1" l="1"/>
  <c r="F22" i="1" s="1"/>
  <c r="F23" i="1"/>
  <c r="G21" i="1"/>
  <c r="H26" i="1"/>
  <c r="H27" i="1"/>
  <c r="H22" i="1"/>
  <c r="H25" i="1"/>
  <c r="H24" i="1"/>
  <c r="F26" i="1"/>
  <c r="E21" i="1"/>
  <c r="H21" i="1" l="1"/>
  <c r="F21" i="1"/>
  <c r="H57" i="1" l="1"/>
  <c r="H56" i="1" s="1"/>
  <c r="F57" i="1"/>
  <c r="G56" i="1"/>
  <c r="F56" i="1"/>
  <c r="E56" i="1"/>
  <c r="D56" i="1"/>
  <c r="F55" i="1"/>
  <c r="H54" i="1"/>
  <c r="H53" i="1" s="1"/>
  <c r="F54" i="1"/>
  <c r="F53" i="1" s="1"/>
  <c r="G53" i="1"/>
  <c r="E53" i="1"/>
  <c r="D53" i="1"/>
  <c r="F52" i="1"/>
  <c r="H52" i="1" s="1"/>
  <c r="H51" i="1" s="1"/>
  <c r="G51" i="1"/>
  <c r="E51" i="1"/>
  <c r="D51" i="1"/>
  <c r="E50" i="1"/>
  <c r="H50" i="1" s="1"/>
  <c r="H49" i="1" s="1"/>
  <c r="H48" i="1" s="1"/>
  <c r="G49" i="1"/>
  <c r="G48" i="1" s="1"/>
  <c r="D49" i="1"/>
  <c r="D48" i="1" s="1"/>
  <c r="F47" i="1"/>
  <c r="H46" i="1"/>
  <c r="F46" i="1"/>
  <c r="F45" i="1"/>
  <c r="H44" i="1"/>
  <c r="F44" i="1"/>
  <c r="H43" i="1"/>
  <c r="F43" i="1"/>
  <c r="H42" i="1"/>
  <c r="F42" i="1"/>
  <c r="H41" i="1"/>
  <c r="F41" i="1"/>
  <c r="F40" i="1"/>
  <c r="H39" i="1"/>
  <c r="F39" i="1"/>
  <c r="H38" i="1"/>
  <c r="F38" i="1"/>
  <c r="F37" i="1"/>
  <c r="G36" i="1"/>
  <c r="E36" i="1"/>
  <c r="D36" i="1"/>
  <c r="H35" i="1"/>
  <c r="F35" i="1"/>
  <c r="H34" i="1"/>
  <c r="F34" i="1"/>
  <c r="G33" i="1"/>
  <c r="E33" i="1"/>
  <c r="D33" i="1"/>
  <c r="G32" i="1"/>
  <c r="E32" i="1"/>
  <c r="D32" i="1"/>
  <c r="H20" i="1"/>
  <c r="F20" i="1"/>
  <c r="G19" i="1"/>
  <c r="E19" i="1"/>
  <c r="D19" i="1"/>
  <c r="H18" i="1"/>
  <c r="F18" i="1"/>
  <c r="H17" i="1"/>
  <c r="F17" i="1"/>
  <c r="H16" i="1"/>
  <c r="F16" i="1"/>
  <c r="G15" i="1"/>
  <c r="E15" i="1"/>
  <c r="D15" i="1"/>
  <c r="F19" i="1" l="1"/>
  <c r="F33" i="1"/>
  <c r="E49" i="1"/>
  <c r="E48" i="1" s="1"/>
  <c r="F48" i="1" s="1"/>
  <c r="F51" i="1"/>
  <c r="E31" i="1"/>
  <c r="H33" i="1"/>
  <c r="H36" i="1"/>
  <c r="D14" i="1"/>
  <c r="D13" i="1" s="1"/>
  <c r="I36" i="1"/>
  <c r="G31" i="1"/>
  <c r="G30" i="1" s="1"/>
  <c r="G29" i="1" s="1"/>
  <c r="G28" i="1" s="1"/>
  <c r="F36" i="1"/>
  <c r="H19" i="1"/>
  <c r="D31" i="1"/>
  <c r="D30" i="1" s="1"/>
  <c r="D29" i="1" s="1"/>
  <c r="D28" i="1" s="1"/>
  <c r="H15" i="1"/>
  <c r="F32" i="1"/>
  <c r="F15" i="1"/>
  <c r="G14" i="1"/>
  <c r="G13" i="1" s="1"/>
  <c r="E30" i="1"/>
  <c r="H32" i="1"/>
  <c r="F31" i="1"/>
  <c r="F30" i="1" s="1"/>
  <c r="F50" i="1"/>
  <c r="E14" i="1"/>
  <c r="E29" i="1" l="1"/>
  <c r="F49" i="1"/>
  <c r="H31" i="1"/>
  <c r="H30" i="1" s="1"/>
  <c r="H29" i="1" s="1"/>
  <c r="H28" i="1" s="1"/>
  <c r="F14" i="1"/>
  <c r="H14" i="1"/>
  <c r="E13" i="1"/>
  <c r="F29" i="1"/>
  <c r="E28" i="1" l="1"/>
  <c r="F28" i="1" s="1"/>
  <c r="H13" i="1"/>
  <c r="F13" i="1"/>
</calcChain>
</file>

<file path=xl/sharedStrings.xml><?xml version="1.0" encoding="utf-8"?>
<sst xmlns="http://schemas.openxmlformats.org/spreadsheetml/2006/main" count="99" uniqueCount="84">
  <si>
    <t>Biểu số 3 - Ban hành kèm theo Thông tư số 90/2018/TT-BTC ngày 28/9/2018 của Bộ Tài chính</t>
  </si>
  <si>
    <t>CÔNG KHAI THỰC HIỆN DỰ TOÁN THU - CHI NGÂN SÁCH 
QUÝ IV NĂM 2020</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</si>
  <si>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</si>
  <si>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</si>
  <si>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ĐVT: Triệu đồng</t>
  </si>
  <si>
    <t>STT</t>
  </si>
  <si>
    <t>Nội dung</t>
  </si>
  <si>
    <t>Dự toán năm 2020</t>
  </si>
  <si>
    <t>Thực hiện quý IV năm 2020</t>
  </si>
  <si>
    <t>Thực hiện quý IV năm 2020/Dự toán năm 2020 (tỷ lệ %)</t>
  </si>
  <si>
    <t>Cùng kỳ năm 2019
(đồng)</t>
  </si>
  <si>
    <t>Thực hiện quý IV năm 2020 so với cùng kỳ năm 2019 (tỷ lệ %)</t>
  </si>
  <si>
    <t>A</t>
  </si>
  <si>
    <t>Tổng số thu, chi, nộp ngân sách PLP</t>
  </si>
  <si>
    <t>I</t>
  </si>
  <si>
    <t>Số thu PLP</t>
  </si>
  <si>
    <t>Lệ phí</t>
  </si>
  <si>
    <t>1.1</t>
  </si>
  <si>
    <t>1.2</t>
  </si>
  <si>
    <t>1.3</t>
  </si>
  <si>
    <t>Phí</t>
  </si>
  <si>
    <t>2.1</t>
  </si>
  <si>
    <t>KP không thực hiện chế độ tự chủ</t>
  </si>
  <si>
    <t>Chi quản lý hành chính</t>
  </si>
  <si>
    <t>B</t>
  </si>
  <si>
    <t>Dự toán chi NSNN</t>
  </si>
  <si>
    <t>Nguồn ngân sách trong nước</t>
  </si>
  <si>
    <t xml:space="preserve">KP thực hiện chế độ tự chủ </t>
  </si>
  <si>
    <t>1.1.1</t>
  </si>
  <si>
    <t xml:space="preserve">Chi thanh toán cá nhân </t>
  </si>
  <si>
    <t>1.1.3</t>
  </si>
  <si>
    <t>1.2.1</t>
  </si>
  <si>
    <t>1.2.2</t>
  </si>
  <si>
    <t>1.2.3</t>
  </si>
  <si>
    <t>1.2.4</t>
  </si>
  <si>
    <t>1.2.5</t>
  </si>
  <si>
    <t>1.2.6</t>
  </si>
  <si>
    <t>1.2.7</t>
  </si>
  <si>
    <t>1.2.8</t>
  </si>
  <si>
    <t>1.2.9</t>
  </si>
  <si>
    <t>1.2.10</t>
  </si>
  <si>
    <t>1.2.11</t>
  </si>
  <si>
    <t>Chi sự nghiệp kinh tế</t>
  </si>
  <si>
    <t>2.1.1</t>
  </si>
  <si>
    <t xml:space="preserve">Chi Đảm bảo xã hội </t>
  </si>
  <si>
    <t>3.1</t>
  </si>
  <si>
    <t>Chi sự nghiệp kinh tế_NS Trung ương</t>
  </si>
  <si>
    <t>4.1</t>
  </si>
  <si>
    <t>Chương trình mục tiêu quốc gia XD nông thôn mới 2020</t>
  </si>
  <si>
    <t>Thủ trưởng đơn vị</t>
  </si>
  <si>
    <t>Đơn vị: Sở Xây dựng Tây Ninh</t>
  </si>
  <si>
    <t xml:space="preserve">      Sở Xây dựng Tây Ninh công khai tình hình thực hiện dự toán thu-chi ngân sách quý IV năm 2020 như sau:</t>
  </si>
  <si>
    <t xml:space="preserve">Lệ phí cấp giấy phép giấy xây dựng </t>
  </si>
  <si>
    <t>Lệ phí thông báo tiếp nhận hồ sơ công bố phối hợp</t>
  </si>
  <si>
    <t>Lệ phí cấp chứng chỉ hành nghề</t>
  </si>
  <si>
    <t xml:space="preserve">Phí thẩm định thiết kế </t>
  </si>
  <si>
    <t xml:space="preserve">Chi nghiệp vụ chuyên môn </t>
  </si>
  <si>
    <t>Sự nghiệp đào tạo</t>
  </si>
  <si>
    <t>5.1</t>
  </si>
  <si>
    <t xml:space="preserve"> </t>
  </si>
  <si>
    <t>1.1.4</t>
  </si>
  <si>
    <t>Chi khác</t>
  </si>
  <si>
    <t>Kinh phí mua sắm, sữa chữa</t>
  </si>
  <si>
    <t>Kinh phí  cho CBCC làm đầu mối KSTTHC</t>
  </si>
  <si>
    <t>Chi nghiệp vụ chuyên môn (Lập chỉ số giá XD công trình)</t>
  </si>
  <si>
    <t>Chi khác (Đối nội, đối ngoại):</t>
  </si>
  <si>
    <t>Kinh phí hoạt động tổ chức Đảng</t>
  </si>
  <si>
    <t>Kinh phí văn bản quy phạm pháp luật</t>
  </si>
  <si>
    <t>Kinh phí quản lý chất lượng ISO</t>
  </si>
  <si>
    <t>Chi phí phục vụ công tác thu phí, lệ phí</t>
  </si>
  <si>
    <t xml:space="preserve">Kinh phí thực hiện dự án Xây dựng, quản lý s/d hệ thống thông tin về nhà ở và thị trườn BĐS tỉnh Tây Ninh năm 2020 và Chương trình phát triển nhà ở tỉnh Tây Ninh giai đoạn 2021-2025 và định hướng đến năm 2030, Kế hoạch phát triển nhà ở tỉnh Tây Ninh giai đoạn 2021-2025 </t>
  </si>
  <si>
    <t>Kinh phí thực hiện lập Đơn giá xây dựng công trình, Đơn giá nhân công xây dựng, Giá ca máy và thiết bị thi công xây dựng trên địa bàn tỉnh Tây Ninh năm 2020</t>
  </si>
  <si>
    <t>BCĐ cấp nước an toàn, chống thất thu nước sạch</t>
  </si>
  <si>
    <t xml:space="preserve">Kinh phí thực hiện công tác lập quy hoạch </t>
  </si>
  <si>
    <t>Kinh phí hỗ trợ Tết Nguyên Đán 2020</t>
  </si>
  <si>
    <t xml:space="preserve">Kinh phí thu hút nhân tài </t>
  </si>
  <si>
    <t xml:space="preserve">Chi sửa chữa thường xuyên </t>
  </si>
  <si>
    <t>1.1.2</t>
  </si>
  <si>
    <t>Chương: 419</t>
  </si>
  <si>
    <t>II</t>
  </si>
  <si>
    <t>Số phí, lệ phí nộp NSNN</t>
  </si>
  <si>
    <t>(Kèm theo quyết định số: 24 /QĐ-SXD ngày 19/02/2021 của Sở Xây dựng)</t>
  </si>
  <si>
    <t>Ngày  19 tháng 02 năm 2021</t>
  </si>
  <si>
    <t>Trần Tương Quốc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</si>
</sst>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F_B_-;\-* #,##0.00\ _F_B_-;_-* &quot;-&quot;??\ _F_B_-;_-@_-"/>
    <numFmt numFmtId="165" formatCode="#,##0.00_ ;\-#,##0.00\ "/>
    <numFmt numFmtId="166" formatCode="#,##0.000_ ;\-#,##0.000\ "/>
    <numFmt numFmtId="167" formatCode="0.000"/>
    <numFmt numFmtId="168" formatCode="0.000000"/>
    <numFmt numFmtId="169" formatCode="#,##0.000"/>
    <numFmt numFmtId="170" formatCode="#,##0_ ;\-#,##0\ "/>
  </numFmts>
  <fonts count="34">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b/>
      <sz val="11"/>
      <name val="Times New Roman"/>
      <family val="1"/>
    </font>
    <font>
      <sz val="10"/>
      <color rgb="FFFF0000"/>
      <name val="Times New Roman"/>
      <family val="1"/>
    </font>
    <font>
      <b/>
      <sz val="14"/>
      <name val="Times New Roman"/>
      <family val="1"/>
    </font>
    <font>
      <i/>
      <sz val="14"/>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9"/>
      <name val="Times New Roman"/>
      <family val="1"/>
    </font>
    <font>
      <b/>
      <sz val="10"/>
      <name val="Times New Roman"/>
      <family val="1"/>
    </font>
    <font>
      <b/>
      <sz val="10"/>
      <color theme="1"/>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sz val="9"/>
      <name val="Times New Roman"/>
      <family val="1"/>
    </font>
    <font>
      <b/>
      <i/>
      <sz val="9"/>
      <name val="Times New Roman"/>
      <family val="1"/>
    </font>
    <font>
      <b/>
      <i/>
      <u/>
      <sz val="9"/>
      <name val="Times New Roman"/>
      <family val="1"/>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
      <sz val="8"/>
      <name val="VNI-Times"/>
    </font>
    <font>
      <sz val="9"/>
      <color rgb="FFFF0000"/>
      <name val="Times New Roman"/>
      <family val="1"/>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0" fontId="22" fillId="0" borderId="0"/>
    <xf numFmtId="0" fontId="1" fillId="0" borderId="0"/>
  </cellStyleXfs>
  <cellXfs count="142">
    <xf numFmtId="0" fontId="0" fillId="0" borderId="0" xfId="0"/>
    <xf numFmtId="0" fontId="3" fillId="0" borderId="0" xfId="0" applyFont="1"/>
    <xf numFmtId="2" fontId="4" fillId="0" borderId="0" xfId="0" applyNumberFormat="1"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2" fontId="3" fillId="0" borderId="0" xfId="0" applyNumberFormat="1" applyFont="1"/>
    <xf numFmtId="2" fontId="7" fillId="0" borderId="0" xfId="0" applyNumberFormat="1" applyFont="1"/>
    <xf numFmtId="0" fontId="3" fillId="0" borderId="0" xfId="0" applyFont="1" applyAlignment="1">
      <alignment vertical="center"/>
    </xf>
    <xf numFmtId="0" fontId="10" fillId="0" borderId="0" xfId="0" applyFont="1" applyAlignment="1">
      <alignment horizontal="center"/>
    </xf>
    <xf numFmtId="0" fontId="12" fillId="0" borderId="0" xfId="0" applyFont="1"/>
    <xf numFmtId="2" fontId="12" fillId="0" borderId="0" xfId="0" applyNumberFormat="1" applyFont="1"/>
    <xf numFmtId="2" fontId="13" fillId="0" borderId="0" xfId="0" applyNumberFormat="1" applyFont="1"/>
    <xf numFmtId="0" fontId="15" fillId="0" borderId="2" xfId="0" applyFont="1" applyBorder="1" applyAlignment="1">
      <alignment horizontal="center" vertical="center" wrapText="1"/>
    </xf>
    <xf numFmtId="2" fontId="15"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1" fontId="17"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7" fillId="0" borderId="3"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7" fillId="2" borderId="4" xfId="0" applyFont="1" applyFill="1" applyBorder="1" applyAlignment="1">
      <alignment horizontal="center" vertical="center"/>
    </xf>
    <xf numFmtId="0" fontId="20" fillId="2" borderId="4" xfId="0" applyFont="1" applyFill="1" applyBorder="1" applyAlignment="1">
      <alignment horizontal="left" vertical="center"/>
    </xf>
    <xf numFmtId="165" fontId="20" fillId="2" borderId="4" xfId="1" applyNumberFormat="1" applyFont="1" applyFill="1" applyBorder="1" applyAlignment="1">
      <alignment vertical="center" wrapText="1"/>
    </xf>
    <xf numFmtId="166" fontId="20" fillId="2" borderId="4" xfId="1" applyNumberFormat="1" applyFont="1" applyFill="1" applyBorder="1" applyAlignment="1">
      <alignment vertical="center" wrapText="1"/>
    </xf>
    <xf numFmtId="9" fontId="20" fillId="3" borderId="5" xfId="2" applyFont="1" applyFill="1" applyBorder="1"/>
    <xf numFmtId="4" fontId="20" fillId="2" borderId="4" xfId="0" applyNumberFormat="1" applyFont="1" applyFill="1" applyBorder="1" applyAlignment="1">
      <alignment horizontal="right" vertical="center" wrapText="1"/>
    </xf>
    <xf numFmtId="9" fontId="20" fillId="2" borderId="4" xfId="2" applyFont="1" applyFill="1" applyBorder="1" applyAlignment="1">
      <alignment horizontal="right" vertical="center" wrapText="1"/>
    </xf>
    <xf numFmtId="0" fontId="18" fillId="0" borderId="6" xfId="0" applyFont="1" applyBorder="1" applyAlignment="1">
      <alignment horizontal="center"/>
    </xf>
    <xf numFmtId="0" fontId="18" fillId="0" borderId="6" xfId="0" applyFont="1" applyBorder="1"/>
    <xf numFmtId="165" fontId="17" fillId="0" borderId="6" xfId="1" applyNumberFormat="1" applyFont="1" applyBorder="1" applyAlignment="1"/>
    <xf numFmtId="166" fontId="17" fillId="0" borderId="6" xfId="1" applyNumberFormat="1" applyFont="1" applyBorder="1" applyAlignment="1"/>
    <xf numFmtId="9" fontId="17" fillId="4" borderId="5" xfId="2" applyFont="1" applyFill="1" applyBorder="1"/>
    <xf numFmtId="4" fontId="17" fillId="0" borderId="6" xfId="0" applyNumberFormat="1" applyFont="1" applyBorder="1"/>
    <xf numFmtId="9" fontId="17" fillId="0" borderId="6" xfId="2" applyFont="1" applyBorder="1"/>
    <xf numFmtId="0" fontId="21" fillId="0" borderId="6" xfId="0" applyFont="1" applyBorder="1" applyAlignment="1">
      <alignment horizontal="center"/>
    </xf>
    <xf numFmtId="165" fontId="23" fillId="0" borderId="6" xfId="1" applyNumberFormat="1" applyFont="1" applyBorder="1" applyAlignment="1"/>
    <xf numFmtId="166" fontId="23" fillId="0" borderId="6" xfId="1" applyNumberFormat="1" applyFont="1" applyBorder="1" applyAlignment="1"/>
    <xf numFmtId="9" fontId="23" fillId="4" borderId="5" xfId="2" applyFont="1" applyFill="1" applyBorder="1"/>
    <xf numFmtId="4" fontId="23" fillId="0" borderId="6" xfId="0" applyNumberFormat="1" applyFont="1" applyBorder="1"/>
    <xf numFmtId="9" fontId="23" fillId="0" borderId="6" xfId="2" applyFont="1" applyBorder="1"/>
    <xf numFmtId="0" fontId="17" fillId="0" borderId="6" xfId="0" applyFont="1" applyBorder="1" applyAlignment="1">
      <alignment horizontal="center"/>
    </xf>
    <xf numFmtId="0" fontId="17" fillId="0" borderId="6" xfId="0" applyFont="1" applyBorder="1"/>
    <xf numFmtId="0" fontId="23" fillId="0" borderId="6" xfId="0" applyFont="1" applyBorder="1" applyAlignment="1">
      <alignment horizontal="center"/>
    </xf>
    <xf numFmtId="0" fontId="17" fillId="0" borderId="6" xfId="0" applyFont="1" applyBorder="1" applyAlignment="1">
      <alignment horizontal="center" vertical="center"/>
    </xf>
    <xf numFmtId="165" fontId="17" fillId="0" borderId="6" xfId="1" applyNumberFormat="1" applyFont="1" applyBorder="1" applyAlignment="1">
      <alignment vertical="center"/>
    </xf>
    <xf numFmtId="0" fontId="20" fillId="3" borderId="6" xfId="0" applyFont="1" applyFill="1" applyBorder="1" applyAlignment="1">
      <alignment horizontal="center"/>
    </xf>
    <xf numFmtId="0" fontId="20" fillId="3" borderId="6" xfId="0" applyFont="1" applyFill="1" applyBorder="1"/>
    <xf numFmtId="4" fontId="20" fillId="3" borderId="6" xfId="1" applyNumberFormat="1" applyFont="1" applyFill="1" applyBorder="1" applyAlignment="1"/>
    <xf numFmtId="0" fontId="20" fillId="4" borderId="6" xfId="0" applyFont="1" applyFill="1" applyBorder="1" applyAlignment="1">
      <alignment horizontal="center"/>
    </xf>
    <xf numFmtId="0" fontId="20" fillId="4" borderId="6" xfId="0" applyFont="1" applyFill="1" applyBorder="1"/>
    <xf numFmtId="4" fontId="20" fillId="4" borderId="6" xfId="1" applyNumberFormat="1" applyFont="1" applyFill="1" applyBorder="1" applyAlignment="1"/>
    <xf numFmtId="4" fontId="17" fillId="0" borderId="6" xfId="1" applyNumberFormat="1" applyFont="1" applyBorder="1" applyAlignment="1"/>
    <xf numFmtId="0" fontId="24" fillId="0" borderId="6" xfId="0" applyFont="1" applyBorder="1" applyAlignment="1">
      <alignment horizontal="center"/>
    </xf>
    <xf numFmtId="0" fontId="24" fillId="0" borderId="6" xfId="0" applyFont="1" applyBorder="1" applyAlignment="1">
      <alignment wrapText="1"/>
    </xf>
    <xf numFmtId="4" fontId="24" fillId="0" borderId="6" xfId="1" applyNumberFormat="1" applyFont="1" applyBorder="1" applyAlignment="1"/>
    <xf numFmtId="4" fontId="24" fillId="0" borderId="6" xfId="0" applyNumberFormat="1" applyFont="1" applyBorder="1"/>
    <xf numFmtId="0" fontId="23" fillId="0" borderId="6" xfId="0" applyFont="1" applyBorder="1"/>
    <xf numFmtId="4" fontId="23" fillId="0" borderId="6" xfId="1" applyNumberFormat="1" applyFont="1" applyBorder="1" applyAlignment="1"/>
    <xf numFmtId="165" fontId="23" fillId="0" borderId="6" xfId="1" applyNumberFormat="1" applyFont="1" applyFill="1" applyBorder="1" applyAlignment="1"/>
    <xf numFmtId="4" fontId="3" fillId="0" borderId="0" xfId="0" applyNumberFormat="1" applyFont="1"/>
    <xf numFmtId="2" fontId="23" fillId="0" borderId="6" xfId="1" applyNumberFormat="1" applyFont="1" applyBorder="1" applyAlignment="1"/>
    <xf numFmtId="168" fontId="3" fillId="0" borderId="0" xfId="0" applyNumberFormat="1" applyFont="1"/>
    <xf numFmtId="167" fontId="23" fillId="0" borderId="6" xfId="1" applyNumberFormat="1" applyFont="1" applyBorder="1" applyAlignment="1"/>
    <xf numFmtId="169" fontId="23" fillId="0" borderId="6" xfId="1" applyNumberFormat="1" applyFont="1" applyBorder="1" applyAlignment="1"/>
    <xf numFmtId="4" fontId="23" fillId="0" borderId="6" xfId="0" applyNumberFormat="1" applyFont="1" applyBorder="1" applyAlignment="1">
      <alignment horizontal="right"/>
    </xf>
    <xf numFmtId="0" fontId="23" fillId="0" borderId="6" xfId="0" applyFont="1" applyBorder="1" applyAlignment="1">
      <alignment wrapText="1"/>
    </xf>
    <xf numFmtId="0" fontId="23" fillId="0" borderId="6" xfId="0" applyFont="1" applyBorder="1" applyAlignment="1">
      <alignment horizontal="center" vertical="center"/>
    </xf>
    <xf numFmtId="0" fontId="23" fillId="0" borderId="6" xfId="0" applyFont="1" applyBorder="1" applyAlignment="1">
      <alignment vertical="center" wrapText="1"/>
    </xf>
    <xf numFmtId="4" fontId="23" fillId="0" borderId="6" xfId="1" applyNumberFormat="1" applyFont="1" applyBorder="1" applyAlignment="1">
      <alignment vertical="center"/>
    </xf>
    <xf numFmtId="4" fontId="23" fillId="0" borderId="6" xfId="0" applyNumberFormat="1" applyFont="1" applyBorder="1" applyAlignment="1">
      <alignment vertical="center"/>
    </xf>
    <xf numFmtId="4" fontId="3" fillId="0" borderId="0" xfId="0" applyNumberFormat="1" applyFont="1" applyAlignment="1">
      <alignment vertical="center"/>
    </xf>
    <xf numFmtId="0" fontId="14" fillId="0" borderId="6" xfId="0" applyFont="1" applyBorder="1" applyAlignment="1">
      <alignment horizontal="center"/>
    </xf>
    <xf numFmtId="4" fontId="14" fillId="0" borderId="6" xfId="1" applyNumberFormat="1" applyFont="1" applyBorder="1" applyAlignment="1"/>
    <xf numFmtId="165" fontId="14" fillId="0" borderId="6" xfId="1" applyNumberFormat="1" applyFont="1" applyBorder="1" applyAlignment="1"/>
    <xf numFmtId="4" fontId="14" fillId="0" borderId="6" xfId="0" applyNumberFormat="1" applyFont="1" applyBorder="1"/>
    <xf numFmtId="0" fontId="17" fillId="0" borderId="7" xfId="0" applyFont="1" applyBorder="1" applyAlignment="1">
      <alignment horizontal="center"/>
    </xf>
    <xf numFmtId="0" fontId="17" fillId="0" borderId="6" xfId="0" applyFont="1" applyBorder="1" applyAlignment="1">
      <alignment wrapText="1"/>
    </xf>
    <xf numFmtId="4" fontId="17" fillId="0" borderId="7" xfId="1" applyNumberFormat="1" applyFont="1" applyBorder="1" applyAlignment="1"/>
    <xf numFmtId="0" fontId="23" fillId="0" borderId="7" xfId="0" applyFont="1" applyBorder="1" applyAlignment="1">
      <alignment horizontal="center"/>
    </xf>
    <xf numFmtId="4" fontId="23" fillId="0" borderId="7" xfId="1" applyNumberFormat="1" applyFont="1" applyBorder="1" applyAlignment="1"/>
    <xf numFmtId="0" fontId="15" fillId="0" borderId="0" xfId="0" applyFont="1"/>
    <xf numFmtId="0" fontId="23" fillId="0" borderId="7" xfId="0" applyFont="1" applyBorder="1" applyAlignment="1">
      <alignment horizontal="center" vertical="center"/>
    </xf>
    <xf numFmtId="4" fontId="23" fillId="0" borderId="7" xfId="1" applyNumberFormat="1" applyFont="1" applyBorder="1" applyAlignment="1">
      <alignment vertical="center"/>
    </xf>
    <xf numFmtId="9" fontId="23" fillId="4" borderId="6" xfId="2" applyFont="1" applyFill="1" applyBorder="1" applyAlignment="1">
      <alignment vertical="center"/>
    </xf>
    <xf numFmtId="9" fontId="23" fillId="0" borderId="6" xfId="2" applyFont="1" applyBorder="1" applyAlignment="1">
      <alignment vertical="center"/>
    </xf>
    <xf numFmtId="9" fontId="23" fillId="0" borderId="6" xfId="2" applyFont="1" applyFill="1" applyBorder="1"/>
    <xf numFmtId="165" fontId="17" fillId="0" borderId="6" xfId="1" applyNumberFormat="1" applyFont="1" applyFill="1" applyBorder="1" applyAlignment="1"/>
    <xf numFmtId="0" fontId="23" fillId="0" borderId="8" xfId="0" applyFont="1" applyBorder="1" applyAlignment="1">
      <alignment horizontal="center" vertical="center"/>
    </xf>
    <xf numFmtId="165" fontId="23" fillId="0" borderId="8" xfId="1" applyNumberFormat="1" applyFont="1" applyBorder="1" applyAlignment="1">
      <alignment vertical="center"/>
    </xf>
    <xf numFmtId="9" fontId="23" fillId="4" borderId="8" xfId="2" applyFont="1" applyFill="1" applyBorder="1" applyAlignment="1">
      <alignment vertical="center"/>
    </xf>
    <xf numFmtId="4" fontId="23" fillId="0" borderId="8" xfId="0" applyNumberFormat="1" applyFont="1" applyBorder="1" applyAlignment="1">
      <alignment vertical="center"/>
    </xf>
    <xf numFmtId="2" fontId="3" fillId="0" borderId="0" xfId="0" applyNumberFormat="1" applyFont="1" applyAlignment="1">
      <alignment vertical="center"/>
    </xf>
    <xf numFmtId="2" fontId="7" fillId="0" borderId="0" xfId="0" applyNumberFormat="1" applyFont="1" applyAlignment="1">
      <alignment vertical="center"/>
    </xf>
    <xf numFmtId="0" fontId="29" fillId="0" borderId="0" xfId="4" applyFont="1" applyAlignment="1">
      <alignment horizontal="center" vertical="center"/>
    </xf>
    <xf numFmtId="0" fontId="30" fillId="0" borderId="0" xfId="4" applyFont="1" applyAlignment="1">
      <alignment vertical="center"/>
    </xf>
    <xf numFmtId="0" fontId="31" fillId="0" borderId="0" xfId="4" applyFont="1" applyAlignment="1">
      <alignment vertical="center"/>
    </xf>
    <xf numFmtId="3" fontId="23" fillId="0" borderId="5" xfId="3" applyNumberFormat="1" applyFont="1" applyBorder="1" applyAlignment="1">
      <alignment vertical="center"/>
    </xf>
    <xf numFmtId="3" fontId="23" fillId="0" borderId="6" xfId="3" applyNumberFormat="1" applyFont="1" applyBorder="1" applyAlignment="1">
      <alignment vertical="center"/>
    </xf>
    <xf numFmtId="3" fontId="23" fillId="0" borderId="7" xfId="3" applyNumberFormat="1" applyFont="1" applyBorder="1" applyAlignment="1">
      <alignment vertical="center"/>
    </xf>
    <xf numFmtId="170" fontId="23" fillId="0" borderId="6" xfId="1" applyNumberFormat="1" applyFont="1" applyBorder="1" applyAlignment="1"/>
    <xf numFmtId="0" fontId="3" fillId="0" borderId="7" xfId="0" quotePrefix="1" applyFont="1" applyBorder="1" applyAlignment="1">
      <alignment vertical="top" wrapText="1"/>
    </xf>
    <xf numFmtId="0" fontId="3" fillId="0" borderId="7" xfId="0" quotePrefix="1" applyFont="1" applyBorder="1" applyAlignment="1">
      <alignment wrapText="1"/>
    </xf>
    <xf numFmtId="0" fontId="15" fillId="0" borderId="0" xfId="0" applyFont="1" applyAlignment="1">
      <alignment vertical="center"/>
    </xf>
    <xf numFmtId="0" fontId="23" fillId="0" borderId="8" xfId="0" quotePrefix="1" applyFont="1" applyBorder="1" applyAlignment="1">
      <alignment vertical="center" wrapText="1"/>
    </xf>
    <xf numFmtId="9" fontId="17" fillId="4" borderId="6" xfId="2" applyFont="1" applyFill="1" applyBorder="1"/>
    <xf numFmtId="9" fontId="23" fillId="4" borderId="6" xfId="2" applyFont="1" applyFill="1" applyBorder="1"/>
    <xf numFmtId="0" fontId="3" fillId="0" borderId="10" xfId="0" applyFont="1" applyBorder="1" applyAlignment="1">
      <alignment vertical="center"/>
    </xf>
    <xf numFmtId="2" fontId="23" fillId="0" borderId="6" xfId="1" quotePrefix="1" applyNumberFormat="1" applyFont="1" applyBorder="1" applyAlignment="1">
      <alignment vertical="center"/>
    </xf>
    <xf numFmtId="0" fontId="17" fillId="0" borderId="6" xfId="0" applyFont="1" applyBorder="1" applyAlignment="1">
      <alignment vertical="center" wrapText="1"/>
    </xf>
    <xf numFmtId="9" fontId="23" fillId="4" borderId="5" xfId="2" applyFont="1" applyFill="1" applyBorder="1" applyAlignment="1">
      <alignment vertical="center"/>
    </xf>
    <xf numFmtId="9" fontId="23" fillId="0" borderId="8" xfId="2" applyFont="1" applyBorder="1" applyAlignment="1">
      <alignment vertical="center"/>
    </xf>
    <xf numFmtId="0" fontId="24" fillId="0" borderId="7" xfId="0" applyFont="1" applyBorder="1"/>
    <xf numFmtId="4" fontId="24" fillId="0" borderId="7" xfId="1" applyNumberFormat="1" applyFont="1" applyBorder="1" applyAlignment="1"/>
    <xf numFmtId="9" fontId="25" fillId="4" borderId="9" xfId="2" applyFont="1" applyFill="1" applyBorder="1"/>
    <xf numFmtId="0" fontId="23" fillId="0" borderId="5" xfId="0" applyFont="1" applyBorder="1" applyAlignment="1">
      <alignment horizontal="center"/>
    </xf>
    <xf numFmtId="0" fontId="3" fillId="0" borderId="9" xfId="0" quotePrefix="1" applyFont="1" applyBorder="1" applyAlignment="1">
      <alignment vertical="top" wrapText="1"/>
    </xf>
    <xf numFmtId="4" fontId="23" fillId="0" borderId="5" xfId="1" applyNumberFormat="1" applyFont="1" applyBorder="1" applyAlignment="1"/>
    <xf numFmtId="2" fontId="23" fillId="0" borderId="5" xfId="1" applyNumberFormat="1" applyFont="1" applyBorder="1" applyAlignment="1"/>
    <xf numFmtId="4" fontId="23" fillId="0" borderId="5" xfId="0" applyNumberFormat="1" applyFont="1" applyBorder="1"/>
    <xf numFmtId="9" fontId="23" fillId="0" borderId="5" xfId="2" applyFont="1" applyBorder="1"/>
    <xf numFmtId="0" fontId="3" fillId="0" borderId="11" xfId="0" applyFont="1" applyBorder="1" applyAlignment="1">
      <alignment vertical="center"/>
    </xf>
    <xf numFmtId="0" fontId="3" fillId="0" borderId="6" xfId="0" quotePrefix="1" applyFont="1" applyBorder="1" applyAlignment="1">
      <alignment vertical="top" wrapText="1"/>
    </xf>
    <xf numFmtId="0" fontId="3" fillId="0" borderId="6" xfId="0" quotePrefix="1" applyFont="1" applyBorder="1" applyAlignment="1">
      <alignment wrapText="1"/>
    </xf>
    <xf numFmtId="4" fontId="24" fillId="0" borderId="9" xfId="1" applyNumberFormat="1" applyFont="1" applyBorder="1" applyAlignment="1"/>
    <xf numFmtId="4" fontId="24" fillId="0" borderId="9" xfId="0" applyNumberFormat="1" applyFont="1" applyBorder="1"/>
    <xf numFmtId="4" fontId="33" fillId="0" borderId="6" xfId="0" applyNumberFormat="1" applyFont="1" applyBorder="1"/>
    <xf numFmtId="9" fontId="17" fillId="3" borderId="5" xfId="2" applyFont="1" applyFill="1" applyBorder="1"/>
    <xf numFmtId="9" fontId="17" fillId="4" borderId="5" xfId="2" applyFont="1" applyFill="1" applyBorder="1" applyAlignment="1">
      <alignment vertical="center"/>
    </xf>
    <xf numFmtId="0" fontId="4" fillId="0" borderId="0" xfId="0" applyFont="1" applyAlignment="1">
      <alignment horizontal="center"/>
    </xf>
    <xf numFmtId="0" fontId="26" fillId="0" borderId="0" xfId="4" applyFont="1" applyAlignment="1">
      <alignment horizontal="center"/>
    </xf>
    <xf numFmtId="0" fontId="27" fillId="0" borderId="0" xfId="4" applyFont="1"/>
    <xf numFmtId="0" fontId="28" fillId="0" borderId="0" xfId="4" applyFont="1"/>
    <xf numFmtId="0" fontId="15" fillId="0" borderId="6" xfId="0" applyFont="1" applyBorder="1" applyAlignment="1">
      <alignment horizontal="center"/>
    </xf>
    <xf numFmtId="0" fontId="15" fillId="0" borderId="6" xfId="0" applyFont="1" applyBorder="1"/>
    <xf numFmtId="2" fontId="6" fillId="0" borderId="0" xfId="0" applyNumberFormat="1" applyFont="1" applyAlignment="1">
      <alignment horizontal="center"/>
    </xf>
    <xf numFmtId="0" fontId="14" fillId="0" borderId="1" xfId="0" applyFont="1" applyBorder="1" applyAlignment="1">
      <alignment horizontal="right"/>
    </xf>
    <xf numFmtId="0" fontId="4"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wrapText="1"/>
    </xf>
    <xf numFmtId="0" fontId="11" fillId="0" borderId="0" xfId="0" applyFont="1" applyAlignment="1">
      <alignment horizontal="left" vertical="center" wrapText="1"/>
    </xf>
    <xf numFmtId="0" fontId="10" fillId="0" borderId="0" xfId="0" applyFont="1" applyAlignment="1">
      <alignment horizontal="left" vertical="center" wrapText="1"/>
    </xf>
  </cellXfs>
  <cellStyles count="5">
    <cellStyle name="Comma" xfId="1" builtinId="3"/>
    <cellStyle name="Normal" xfId="0" builtinId="0"/>
    <cellStyle name="Normal 3" xfId="4"/>
    <cellStyle name="Normal_6.15.BAOCAOPLP"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customXml" Target="../customXml/item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4"/>
  <sheetViews>
    <sheetView tabSelected="1" topLeftCell="A2" workbookViewId="0">
      <selection activeCell="E68" sqref="E68"/>
    </sheetView>
  </sheetViews>
  <sheetFormatPr defaultRowHeight="12.75"/>
  <cols>
    <col min="1" max="1" width="4.42578125" style="1" customWidth="1"/>
    <col min="2" max="2" width="6.140625" style="1" customWidth="1"/>
    <col min="3" max="3" width="43.140625" style="1" customWidth="1"/>
    <col min="4" max="4" width="12.140625" style="5" customWidth="1"/>
    <col min="5" max="5" width="13.5703125" style="6" customWidth="1"/>
    <col min="6" max="6" width="13.28515625" style="1" customWidth="1"/>
    <col min="7" max="7" width="10.140625" style="1" hidden="1" customWidth="1"/>
    <col min="8" max="8" width="13" style="1" customWidth="1"/>
    <col min="9" max="9" width="9.140625" style="1"/>
    <col min="10" max="10" width="9.5703125" style="1" bestFit="1" customWidth="1"/>
    <col min="11" max="16384" width="9.140625" style="1"/>
  </cols>
  <sheetData>
    <row r="1" spans="2:8" ht="15">
      <c r="B1" s="136" t="s">
        <v>0</v>
      </c>
      <c r="C1" s="136"/>
      <c r="D1" s="136"/>
      <c r="E1" s="136"/>
      <c r="F1" s="136"/>
      <c r="G1" s="136"/>
      <c r="H1" s="136"/>
    </row>
    <row r="2" spans="2:8" ht="7.5" customHeight="1">
      <c r="B2" s="128"/>
      <c r="C2" s="128"/>
      <c r="D2" s="2"/>
      <c r="E2" s="3"/>
      <c r="F2" s="128"/>
      <c r="G2" s="128"/>
      <c r="H2" s="128"/>
    </row>
    <row r="3" spans="2:8" ht="14.25">
      <c r="B3" s="4" t="s">
        <v>50</v>
      </c>
    </row>
    <row r="4" spans="2:8" ht="14.25">
      <c r="B4" s="4" t="s">
        <v>78</v>
      </c>
    </row>
    <row r="5" spans="2:8" s="7" customFormat="1" ht="39" customHeight="1">
      <c r="B5" s="137" t="s">
        <v>1</v>
      </c>
      <c r="C5" s="137"/>
      <c r="D5" s="137"/>
      <c r="E5" s="137"/>
      <c r="F5" s="137"/>
      <c r="G5" s="137"/>
      <c r="H5" s="137"/>
    </row>
    <row r="6" spans="2:8" s="7" customFormat="1" ht="18.75">
      <c r="B6" s="138" t="s">
        <v>81</v>
      </c>
      <c r="C6" s="138"/>
      <c r="D6" s="138"/>
      <c r="E6" s="138"/>
      <c r="F6" s="138"/>
      <c r="G6" s="138"/>
      <c r="H6" s="138"/>
    </row>
    <row r="7" spans="2:8" ht="31.5" customHeight="1">
      <c r="B7" s="139" t="s">
        <v>2</v>
      </c>
      <c r="C7" s="139"/>
      <c r="D7" s="139"/>
      <c r="E7" s="139"/>
      <c r="F7" s="139"/>
      <c r="G7" s="139"/>
      <c r="H7" s="139"/>
    </row>
    <row r="8" spans="2:8" s="7" customFormat="1" ht="58.5" customHeight="1">
      <c r="B8" s="140" t="s">
        <v>3</v>
      </c>
      <c r="C8" s="140"/>
      <c r="D8" s="140"/>
      <c r="E8" s="140"/>
      <c r="F8" s="140"/>
      <c r="G8" s="140"/>
      <c r="H8" s="140"/>
    </row>
    <row r="9" spans="2:8" s="7" customFormat="1" ht="15.75">
      <c r="B9" s="141" t="s">
        <v>51</v>
      </c>
      <c r="C9" s="141"/>
      <c r="D9" s="141"/>
      <c r="E9" s="141"/>
      <c r="F9" s="141"/>
      <c r="G9" s="141"/>
      <c r="H9" s="141"/>
    </row>
    <row r="10" spans="2:8" ht="20.25" customHeight="1">
      <c r="B10" s="8"/>
      <c r="C10" s="9"/>
      <c r="D10" s="10"/>
      <c r="E10" s="11"/>
      <c r="F10" s="135" t="s">
        <v>4</v>
      </c>
      <c r="G10" s="135"/>
      <c r="H10" s="135"/>
    </row>
    <row r="11" spans="2:8" ht="78.75" customHeight="1">
      <c r="B11" s="12" t="s">
        <v>5</v>
      </c>
      <c r="C11" s="12" t="s">
        <v>6</v>
      </c>
      <c r="D11" s="13" t="s">
        <v>7</v>
      </c>
      <c r="E11" s="14" t="s">
        <v>8</v>
      </c>
      <c r="F11" s="12" t="s">
        <v>9</v>
      </c>
      <c r="G11" s="12" t="s">
        <v>10</v>
      </c>
      <c r="H11" s="12" t="s">
        <v>11</v>
      </c>
    </row>
    <row r="12" spans="2:8">
      <c r="B12" s="15">
        <v>1</v>
      </c>
      <c r="C12" s="15">
        <v>2</v>
      </c>
      <c r="D12" s="16">
        <v>3</v>
      </c>
      <c r="E12" s="17">
        <v>4</v>
      </c>
      <c r="F12" s="18">
        <v>5</v>
      </c>
      <c r="G12" s="19"/>
      <c r="H12" s="16">
        <v>6</v>
      </c>
    </row>
    <row r="13" spans="2:8">
      <c r="B13" s="20" t="s">
        <v>12</v>
      </c>
      <c r="C13" s="21" t="s">
        <v>13</v>
      </c>
      <c r="D13" s="22">
        <f>SUM(D14)</f>
        <v>3045.4</v>
      </c>
      <c r="E13" s="23">
        <f>SUM(E14)</f>
        <v>927.00400000000002</v>
      </c>
      <c r="F13" s="24">
        <f t="shared" ref="F13:F57" si="0">E13/D13</f>
        <v>0.30439482498193998</v>
      </c>
      <c r="G13" s="25">
        <f>SUM(G14)</f>
        <v>2632.48</v>
      </c>
      <c r="H13" s="26">
        <f t="shared" ref="H13:H50" si="1">E13/G13</f>
        <v>0.35214094693976783</v>
      </c>
    </row>
    <row r="14" spans="2:8">
      <c r="B14" s="27" t="s">
        <v>14</v>
      </c>
      <c r="C14" s="28" t="s">
        <v>15</v>
      </c>
      <c r="D14" s="29">
        <f>SUM(D15,D19)</f>
        <v>3045.4</v>
      </c>
      <c r="E14" s="30">
        <f>SUM(E15,E19)</f>
        <v>927.00400000000002</v>
      </c>
      <c r="F14" s="31">
        <f t="shared" si="0"/>
        <v>0.30439482498193998</v>
      </c>
      <c r="G14" s="32">
        <f>SUM(G15,G19)</f>
        <v>2632.48</v>
      </c>
      <c r="H14" s="33">
        <f t="shared" si="1"/>
        <v>0.35214094693976783</v>
      </c>
    </row>
    <row r="15" spans="2:8">
      <c r="B15" s="27">
        <v>1</v>
      </c>
      <c r="C15" s="28" t="s">
        <v>16</v>
      </c>
      <c r="D15" s="29">
        <f>SUM(D16:D18)</f>
        <v>60</v>
      </c>
      <c r="E15" s="30">
        <f>SUM(E16:E18)</f>
        <v>90.915000000000006</v>
      </c>
      <c r="F15" s="31">
        <f t="shared" si="0"/>
        <v>1.5152500000000002</v>
      </c>
      <c r="G15" s="32">
        <f>SUM(G16:G18)</f>
        <v>69.59</v>
      </c>
      <c r="H15" s="33">
        <f t="shared" si="1"/>
        <v>1.3064377065670356</v>
      </c>
    </row>
    <row r="16" spans="2:8">
      <c r="B16" s="34" t="s">
        <v>17</v>
      </c>
      <c r="C16" s="96" t="s">
        <v>52</v>
      </c>
      <c r="D16" s="99">
        <v>20</v>
      </c>
      <c r="E16" s="36">
        <v>3.3149999999999999</v>
      </c>
      <c r="F16" s="37">
        <f>E16/D16</f>
        <v>0.16575000000000001</v>
      </c>
      <c r="G16" s="38">
        <v>6.09</v>
      </c>
      <c r="H16" s="39">
        <f>E16/G16</f>
        <v>0.54433497536945818</v>
      </c>
    </row>
    <row r="17" spans="2:8">
      <c r="B17" s="34" t="s">
        <v>18</v>
      </c>
      <c r="C17" s="97" t="s">
        <v>53</v>
      </c>
      <c r="D17" s="99">
        <v>10</v>
      </c>
      <c r="E17" s="35">
        <v>2.4</v>
      </c>
      <c r="F17" s="37">
        <f>E17/D17</f>
        <v>0.24</v>
      </c>
      <c r="G17" s="38">
        <v>3</v>
      </c>
      <c r="H17" s="39">
        <f>E17/G17</f>
        <v>0.79999999999999993</v>
      </c>
    </row>
    <row r="18" spans="2:8">
      <c r="B18" s="34" t="s">
        <v>19</v>
      </c>
      <c r="C18" s="98" t="s">
        <v>54</v>
      </c>
      <c r="D18" s="99">
        <v>30</v>
      </c>
      <c r="E18" s="35">
        <v>85.2</v>
      </c>
      <c r="F18" s="37">
        <f t="shared" si="0"/>
        <v>2.8400000000000003</v>
      </c>
      <c r="G18" s="38">
        <v>60.5</v>
      </c>
      <c r="H18" s="39">
        <f>E18/G18</f>
        <v>1.4082644628099175</v>
      </c>
    </row>
    <row r="19" spans="2:8">
      <c r="B19" s="40">
        <v>2</v>
      </c>
      <c r="C19" s="41" t="s">
        <v>20</v>
      </c>
      <c r="D19" s="29">
        <f>SUM(D20:D20)</f>
        <v>2985.4</v>
      </c>
      <c r="E19" s="29">
        <f>SUM(E20:E20)</f>
        <v>836.08900000000006</v>
      </c>
      <c r="F19" s="31">
        <f t="shared" si="0"/>
        <v>0.28005928853754941</v>
      </c>
      <c r="G19" s="32">
        <f>SUM(G20:G20)</f>
        <v>2562.89</v>
      </c>
      <c r="H19" s="33">
        <f t="shared" si="1"/>
        <v>0.32622898368638531</v>
      </c>
    </row>
    <row r="20" spans="2:8" ht="13.5" customHeight="1">
      <c r="B20" s="42" t="s">
        <v>21</v>
      </c>
      <c r="C20" s="98" t="s">
        <v>55</v>
      </c>
      <c r="D20" s="35">
        <v>2985.4</v>
      </c>
      <c r="E20" s="35">
        <v>836.08900000000006</v>
      </c>
      <c r="F20" s="37">
        <f t="shared" si="0"/>
        <v>0.28005928853754941</v>
      </c>
      <c r="G20" s="38">
        <v>2562.89</v>
      </c>
      <c r="H20" s="39">
        <f t="shared" si="1"/>
        <v>0.32622898368638531</v>
      </c>
    </row>
    <row r="21" spans="2:8" ht="13.5" customHeight="1">
      <c r="B21" s="132" t="s">
        <v>79</v>
      </c>
      <c r="C21" s="133" t="s">
        <v>80</v>
      </c>
      <c r="D21" s="29">
        <f>SUM(D22,D26)</f>
        <v>3045.4</v>
      </c>
      <c r="E21" s="30">
        <f>SUM(E22,E26)</f>
        <v>857.66800000000012</v>
      </c>
      <c r="F21" s="31">
        <f t="shared" ref="F21" si="2">E21/D21</f>
        <v>0.28162737243055103</v>
      </c>
      <c r="G21" s="32">
        <f>SUM(G22,G26)</f>
        <v>2632.48</v>
      </c>
      <c r="H21" s="33">
        <f t="shared" ref="H21:H22" si="3">E21/G21</f>
        <v>0.32580228529751415</v>
      </c>
    </row>
    <row r="22" spans="2:8" ht="13.5" customHeight="1">
      <c r="B22" s="132">
        <v>1</v>
      </c>
      <c r="C22" s="133" t="s">
        <v>16</v>
      </c>
      <c r="D22" s="29">
        <f>SUM(D23:D25)</f>
        <v>60</v>
      </c>
      <c r="E22" s="30">
        <f>SUM(E23:E25)</f>
        <v>36.710000000000008</v>
      </c>
      <c r="F22" s="31">
        <f>E22/D22</f>
        <v>0.61183333333333345</v>
      </c>
      <c r="G22" s="32">
        <f>SUM(G23:G25)</f>
        <v>69.59</v>
      </c>
      <c r="H22" s="33">
        <f t="shared" si="3"/>
        <v>0.52751832159793077</v>
      </c>
    </row>
    <row r="23" spans="2:8" ht="13.5" customHeight="1">
      <c r="B23" s="34" t="s">
        <v>17</v>
      </c>
      <c r="C23" s="96" t="s">
        <v>52</v>
      </c>
      <c r="D23" s="99">
        <v>20</v>
      </c>
      <c r="E23" s="35">
        <f>E16</f>
        <v>3.3149999999999999</v>
      </c>
      <c r="F23" s="37">
        <f>E23/D23</f>
        <v>0.16575000000000001</v>
      </c>
      <c r="G23" s="38">
        <v>6.09</v>
      </c>
      <c r="H23" s="39">
        <f>E23/G23</f>
        <v>0.54433497536945818</v>
      </c>
    </row>
    <row r="24" spans="2:8" ht="13.5" customHeight="1">
      <c r="B24" s="34" t="s">
        <v>18</v>
      </c>
      <c r="C24" s="97" t="s">
        <v>53</v>
      </c>
      <c r="D24" s="99">
        <v>10</v>
      </c>
      <c r="E24" s="35">
        <f>E17</f>
        <v>2.4</v>
      </c>
      <c r="F24" s="37">
        <f t="shared" ref="F24:F25" si="4">E24/D24</f>
        <v>0.24</v>
      </c>
      <c r="G24" s="38">
        <v>3</v>
      </c>
      <c r="H24" s="39">
        <f t="shared" ref="H24:H25" si="5">E24/G24</f>
        <v>0.79999999999999993</v>
      </c>
    </row>
    <row r="25" spans="2:8" ht="13.5" customHeight="1">
      <c r="B25" s="34" t="s">
        <v>19</v>
      </c>
      <c r="C25" s="98" t="s">
        <v>54</v>
      </c>
      <c r="D25" s="99">
        <v>30</v>
      </c>
      <c r="E25" s="35">
        <f>E18-54.205</f>
        <v>30.995000000000005</v>
      </c>
      <c r="F25" s="37">
        <f t="shared" si="4"/>
        <v>1.0331666666666668</v>
      </c>
      <c r="G25" s="38">
        <v>60.5</v>
      </c>
      <c r="H25" s="39">
        <f t="shared" si="5"/>
        <v>0.51231404958677695</v>
      </c>
    </row>
    <row r="26" spans="2:8" ht="13.5" customHeight="1">
      <c r="B26" s="40">
        <v>2</v>
      </c>
      <c r="C26" s="41" t="s">
        <v>20</v>
      </c>
      <c r="D26" s="29">
        <f>SUM(D27:D27)</f>
        <v>2985.4</v>
      </c>
      <c r="E26" s="29">
        <f>SUM(E27:E27)</f>
        <v>820.95800000000008</v>
      </c>
      <c r="F26" s="31">
        <f t="shared" ref="F26" si="6">E26/D26</f>
        <v>0.27499095598579759</v>
      </c>
      <c r="G26" s="32">
        <f>SUM(G27:G27)</f>
        <v>2562.89</v>
      </c>
      <c r="H26" s="33">
        <f t="shared" ref="H26" si="7">E26/G26</f>
        <v>0.32032510174061318</v>
      </c>
    </row>
    <row r="27" spans="2:8" ht="13.5" customHeight="1">
      <c r="B27" s="42" t="s">
        <v>21</v>
      </c>
      <c r="C27" s="98" t="s">
        <v>55</v>
      </c>
      <c r="D27" s="35">
        <v>2985.4</v>
      </c>
      <c r="E27" s="35">
        <f>E20-9.9-5.231</f>
        <v>820.95800000000008</v>
      </c>
      <c r="F27" s="37">
        <f t="shared" si="0"/>
        <v>0.27499095598579759</v>
      </c>
      <c r="G27" s="38">
        <v>2562.89</v>
      </c>
      <c r="H27" s="39">
        <f>E27/G27</f>
        <v>0.32032510174061318</v>
      </c>
    </row>
    <row r="28" spans="2:8">
      <c r="B28" s="45" t="s">
        <v>24</v>
      </c>
      <c r="C28" s="46" t="s">
        <v>25</v>
      </c>
      <c r="D28" s="47">
        <f>D29</f>
        <v>17053.479829000004</v>
      </c>
      <c r="E28" s="47">
        <f>E29</f>
        <v>6752.1900000000005</v>
      </c>
      <c r="F28" s="126">
        <f t="shared" si="0"/>
        <v>0.39594206388995629</v>
      </c>
      <c r="G28" s="47">
        <f t="shared" ref="G28:H28" si="8">G29</f>
        <v>5918.0470000000005</v>
      </c>
      <c r="H28" s="47">
        <f t="shared" si="8"/>
        <v>21.924296962436031</v>
      </c>
    </row>
    <row r="29" spans="2:8">
      <c r="B29" s="48" t="s">
        <v>14</v>
      </c>
      <c r="C29" s="49" t="s">
        <v>26</v>
      </c>
      <c r="D29" s="50">
        <f>D30+D48+D51+D56+D53</f>
        <v>17053.479829000004</v>
      </c>
      <c r="E29" s="50">
        <f>E30+E48+E51+E56+E53</f>
        <v>6752.1900000000005</v>
      </c>
      <c r="F29" s="31">
        <f t="shared" si="0"/>
        <v>0.39594206388995629</v>
      </c>
      <c r="G29" s="50">
        <f>G30+G48+G51+G56+G53</f>
        <v>5918.0470000000005</v>
      </c>
      <c r="H29" s="50">
        <f>H30+H48+H51+H56+H53</f>
        <v>21.924296962436031</v>
      </c>
    </row>
    <row r="30" spans="2:8">
      <c r="B30" s="40">
        <v>1</v>
      </c>
      <c r="C30" s="41" t="s">
        <v>23</v>
      </c>
      <c r="D30" s="51">
        <f>D31+D36</f>
        <v>6417.0798290000002</v>
      </c>
      <c r="E30" s="51">
        <f t="shared" ref="E30:H30" si="9">E31+E36</f>
        <v>2757.94</v>
      </c>
      <c r="F30" s="51">
        <f t="shared" si="9"/>
        <v>2.1741614797076747</v>
      </c>
      <c r="G30" s="51">
        <f t="shared" si="9"/>
        <v>1889.297</v>
      </c>
      <c r="H30" s="51">
        <f t="shared" si="9"/>
        <v>20.337076751059406</v>
      </c>
    </row>
    <row r="31" spans="2:8" ht="14.25" customHeight="1">
      <c r="B31" s="52" t="s">
        <v>17</v>
      </c>
      <c r="C31" s="53" t="s">
        <v>27</v>
      </c>
      <c r="D31" s="54">
        <f>D32+D33+D35+D34</f>
        <v>3812.6148290000001</v>
      </c>
      <c r="E31" s="54">
        <f t="shared" ref="E31:H31" si="10">E32+E33+E35+E34</f>
        <v>943.23500000000001</v>
      </c>
      <c r="F31" s="54">
        <f t="shared" si="10"/>
        <v>1.4773945813235536</v>
      </c>
      <c r="G31" s="54">
        <f t="shared" si="10"/>
        <v>1468.944</v>
      </c>
      <c r="H31" s="54">
        <f t="shared" si="10"/>
        <v>1.6220266468158688</v>
      </c>
    </row>
    <row r="32" spans="2:8">
      <c r="B32" s="42" t="s">
        <v>28</v>
      </c>
      <c r="C32" s="56" t="s">
        <v>29</v>
      </c>
      <c r="D32" s="57">
        <f>3129.014829+416</f>
        <v>3545.0148290000002</v>
      </c>
      <c r="E32" s="35">
        <f>839.106</f>
        <v>839.10599999999999</v>
      </c>
      <c r="F32" s="37">
        <f t="shared" si="0"/>
        <v>0.23670027925854975</v>
      </c>
      <c r="G32" s="38">
        <f>1149.34</f>
        <v>1149.3399999999999</v>
      </c>
      <c r="H32" s="39">
        <f>E32/G32</f>
        <v>0.73007639166826188</v>
      </c>
    </row>
    <row r="33" spans="2:11">
      <c r="B33" s="42" t="s">
        <v>77</v>
      </c>
      <c r="C33" s="56" t="s">
        <v>56</v>
      </c>
      <c r="D33" s="57">
        <f>228.1-35</f>
        <v>193.1</v>
      </c>
      <c r="E33" s="58">
        <f>76.962-2.845</f>
        <v>74.117000000000004</v>
      </c>
      <c r="F33" s="37">
        <f t="shared" si="0"/>
        <v>0.38382703262558265</v>
      </c>
      <c r="G33" s="125">
        <f>268.19-G35</f>
        <v>243.67500000000001</v>
      </c>
      <c r="H33" s="39">
        <f>E33/G33</f>
        <v>0.30416333230737663</v>
      </c>
    </row>
    <row r="34" spans="2:11">
      <c r="B34" s="42" t="s">
        <v>30</v>
      </c>
      <c r="C34" s="56" t="s">
        <v>76</v>
      </c>
      <c r="D34" s="79">
        <v>35</v>
      </c>
      <c r="E34" s="58">
        <v>29.821999999999999</v>
      </c>
      <c r="F34" s="37">
        <f t="shared" si="0"/>
        <v>0.85205714285714285</v>
      </c>
      <c r="G34" s="125">
        <v>51.414000000000001</v>
      </c>
      <c r="H34" s="39">
        <f>E34/G34</f>
        <v>0.58003656591589836</v>
      </c>
    </row>
    <row r="35" spans="2:11">
      <c r="B35" s="42" t="s">
        <v>60</v>
      </c>
      <c r="C35" s="56" t="s">
        <v>61</v>
      </c>
      <c r="D35" s="79">
        <v>39.5</v>
      </c>
      <c r="E35" s="58">
        <v>0.19</v>
      </c>
      <c r="F35" s="37">
        <f t="shared" si="0"/>
        <v>4.8101265822784811E-3</v>
      </c>
      <c r="G35" s="38">
        <v>24.515000000000001</v>
      </c>
      <c r="H35" s="39">
        <f t="shared" ref="H35" si="11">E35/G35</f>
        <v>7.7503569243320414E-3</v>
      </c>
    </row>
    <row r="36" spans="2:11">
      <c r="B36" s="75" t="s">
        <v>18</v>
      </c>
      <c r="C36" s="111" t="s">
        <v>22</v>
      </c>
      <c r="D36" s="112">
        <f>SUM(D37:D47)</f>
        <v>2604.4650000000001</v>
      </c>
      <c r="E36" s="123">
        <f>SUM(E37:E47)</f>
        <v>1814.7049999999999</v>
      </c>
      <c r="F36" s="113">
        <f t="shared" si="0"/>
        <v>0.69676689838412109</v>
      </c>
      <c r="G36" s="124">
        <f>SUM(G37:G47)</f>
        <v>420.35299999999995</v>
      </c>
      <c r="H36" s="124">
        <f>SUM(H37:H47)</f>
        <v>18.715050104243538</v>
      </c>
      <c r="I36" s="59">
        <f>D36+D50+D51+D53+D56</f>
        <v>13240.865</v>
      </c>
      <c r="J36" s="59"/>
    </row>
    <row r="37" spans="2:11">
      <c r="B37" s="114" t="s">
        <v>31</v>
      </c>
      <c r="C37" s="115" t="s">
        <v>62</v>
      </c>
      <c r="D37" s="116">
        <v>49.7</v>
      </c>
      <c r="E37" s="117">
        <v>0</v>
      </c>
      <c r="F37" s="37">
        <f t="shared" si="0"/>
        <v>0</v>
      </c>
      <c r="G37" s="118">
        <v>0</v>
      </c>
      <c r="H37" s="119"/>
      <c r="K37" s="61"/>
    </row>
    <row r="38" spans="2:11">
      <c r="B38" s="42" t="s">
        <v>32</v>
      </c>
      <c r="C38" s="101" t="s">
        <v>63</v>
      </c>
      <c r="D38" s="57">
        <v>14</v>
      </c>
      <c r="E38" s="62">
        <v>14</v>
      </c>
      <c r="F38" s="37">
        <f t="shared" si="0"/>
        <v>1</v>
      </c>
      <c r="G38" s="38">
        <v>9.64</v>
      </c>
      <c r="H38" s="39">
        <f t="shared" si="1"/>
        <v>1.4522821576763485</v>
      </c>
    </row>
    <row r="39" spans="2:11" ht="25.5">
      <c r="B39" s="42" t="s">
        <v>33</v>
      </c>
      <c r="C39" s="101" t="s">
        <v>64</v>
      </c>
      <c r="D39" s="63">
        <v>120.5</v>
      </c>
      <c r="E39" s="60">
        <v>120</v>
      </c>
      <c r="F39" s="37">
        <f t="shared" si="0"/>
        <v>0.99585062240663902</v>
      </c>
      <c r="G39" s="38">
        <v>120</v>
      </c>
      <c r="H39" s="39">
        <f t="shared" si="1"/>
        <v>1</v>
      </c>
    </row>
    <row r="40" spans="2:11">
      <c r="B40" s="42" t="s">
        <v>34</v>
      </c>
      <c r="C40" s="101" t="s">
        <v>65</v>
      </c>
      <c r="D40" s="57">
        <v>22</v>
      </c>
      <c r="E40" s="60">
        <v>21.5</v>
      </c>
      <c r="F40" s="37">
        <f t="shared" si="0"/>
        <v>0.97727272727272729</v>
      </c>
      <c r="G40" s="64">
        <v>0</v>
      </c>
      <c r="H40" s="39"/>
    </row>
    <row r="41" spans="2:11">
      <c r="B41" s="42" t="s">
        <v>35</v>
      </c>
      <c r="C41" s="101" t="s">
        <v>66</v>
      </c>
      <c r="D41" s="57">
        <v>107.465</v>
      </c>
      <c r="E41" s="60">
        <v>56.914000000000001</v>
      </c>
      <c r="F41" s="37">
        <f t="shared" si="0"/>
        <v>0.52960498767040431</v>
      </c>
      <c r="G41" s="38">
        <v>13.2</v>
      </c>
      <c r="H41" s="39">
        <f t="shared" si="1"/>
        <v>4.3116666666666674</v>
      </c>
    </row>
    <row r="42" spans="2:11">
      <c r="B42" s="42" t="s">
        <v>36</v>
      </c>
      <c r="C42" s="101" t="s">
        <v>67</v>
      </c>
      <c r="D42" s="57">
        <v>26.905000000000001</v>
      </c>
      <c r="E42" s="60">
        <v>6.91</v>
      </c>
      <c r="F42" s="37">
        <f t="shared" si="0"/>
        <v>0.25682958557888869</v>
      </c>
      <c r="G42" s="38">
        <v>14.324999999999999</v>
      </c>
      <c r="H42" s="39">
        <f t="shared" si="1"/>
        <v>0.4823734729493892</v>
      </c>
    </row>
    <row r="43" spans="2:11">
      <c r="B43" s="42" t="s">
        <v>37</v>
      </c>
      <c r="C43" s="101" t="s">
        <v>68</v>
      </c>
      <c r="D43" s="57">
        <v>15</v>
      </c>
      <c r="E43" s="60">
        <v>15</v>
      </c>
      <c r="F43" s="37">
        <f t="shared" si="0"/>
        <v>1</v>
      </c>
      <c r="G43" s="38">
        <v>3.8</v>
      </c>
      <c r="H43" s="39">
        <f t="shared" si="1"/>
        <v>3.9473684210526319</v>
      </c>
    </row>
    <row r="44" spans="2:11" ht="14.25" customHeight="1">
      <c r="B44" s="42" t="s">
        <v>38</v>
      </c>
      <c r="C44" s="122" t="s">
        <v>69</v>
      </c>
      <c r="D44" s="57">
        <v>310.39499999999998</v>
      </c>
      <c r="E44" s="60">
        <v>57.61</v>
      </c>
      <c r="F44" s="105">
        <f t="shared" si="0"/>
        <v>0.18560221653054979</v>
      </c>
      <c r="G44" s="38">
        <v>142.38800000000001</v>
      </c>
      <c r="H44" s="39">
        <f t="shared" si="1"/>
        <v>0.40459870213782057</v>
      </c>
    </row>
    <row r="45" spans="2:11" s="7" customFormat="1" ht="76.5">
      <c r="B45" s="66" t="s">
        <v>39</v>
      </c>
      <c r="C45" s="121" t="s">
        <v>70</v>
      </c>
      <c r="D45" s="68">
        <v>1103</v>
      </c>
      <c r="E45" s="107">
        <v>690.11</v>
      </c>
      <c r="F45" s="83">
        <f t="shared" si="0"/>
        <v>0.62566636446056212</v>
      </c>
      <c r="G45" s="69">
        <v>0</v>
      </c>
      <c r="H45" s="84">
        <v>0</v>
      </c>
      <c r="K45" s="70"/>
    </row>
    <row r="46" spans="2:11" s="7" customFormat="1" ht="51">
      <c r="B46" s="66" t="s">
        <v>40</v>
      </c>
      <c r="C46" s="100" t="s">
        <v>71</v>
      </c>
      <c r="D46" s="68">
        <v>833</v>
      </c>
      <c r="E46" s="107">
        <v>832.66099999999994</v>
      </c>
      <c r="F46" s="109">
        <f t="shared" si="0"/>
        <v>0.9995930372148859</v>
      </c>
      <c r="G46" s="69">
        <v>117</v>
      </c>
      <c r="H46" s="84">
        <f t="shared" si="1"/>
        <v>7.1167606837606829</v>
      </c>
      <c r="K46" s="70"/>
    </row>
    <row r="47" spans="2:11" s="7" customFormat="1">
      <c r="B47" s="66" t="s">
        <v>41</v>
      </c>
      <c r="C47" s="100" t="s">
        <v>72</v>
      </c>
      <c r="D47" s="68">
        <v>2.5</v>
      </c>
      <c r="E47" s="107">
        <v>0</v>
      </c>
      <c r="F47" s="109">
        <f t="shared" si="0"/>
        <v>0</v>
      </c>
      <c r="G47" s="69"/>
      <c r="H47" s="120"/>
      <c r="K47" s="70"/>
    </row>
    <row r="48" spans="2:11">
      <c r="B48" s="40">
        <v>2</v>
      </c>
      <c r="C48" s="41" t="s">
        <v>42</v>
      </c>
      <c r="D48" s="51">
        <f>SUM(D49:D49)</f>
        <v>10530</v>
      </c>
      <c r="E48" s="51">
        <f t="shared" ref="E48:H48" si="12">SUM(E49:E49)</f>
        <v>3981.76</v>
      </c>
      <c r="F48" s="127">
        <f t="shared" si="0"/>
        <v>0.37813485280151948</v>
      </c>
      <c r="G48" s="51">
        <f t="shared" si="12"/>
        <v>3987</v>
      </c>
      <c r="H48" s="33">
        <f t="shared" si="12"/>
        <v>0.99868572861800853</v>
      </c>
    </row>
    <row r="49" spans="2:11">
      <c r="B49" s="40" t="s">
        <v>21</v>
      </c>
      <c r="C49" s="41" t="s">
        <v>22</v>
      </c>
      <c r="D49" s="51">
        <f>SUM(D50:D50)</f>
        <v>10530</v>
      </c>
      <c r="E49" s="51">
        <f>SUM(E50:E50)</f>
        <v>3981.76</v>
      </c>
      <c r="F49" s="127">
        <f t="shared" si="0"/>
        <v>0.37813485280151948</v>
      </c>
      <c r="G49" s="51">
        <f>SUM(G50:G50)</f>
        <v>3987</v>
      </c>
      <c r="H49" s="33">
        <f>SUM(H50:H50)</f>
        <v>0.99868572861800853</v>
      </c>
    </row>
    <row r="50" spans="2:11">
      <c r="B50" s="71" t="s">
        <v>43</v>
      </c>
      <c r="C50" s="100" t="s">
        <v>73</v>
      </c>
      <c r="D50" s="72">
        <v>10530</v>
      </c>
      <c r="E50" s="73">
        <f>3916.42+65.34</f>
        <v>3981.76</v>
      </c>
      <c r="F50" s="105">
        <f t="shared" si="0"/>
        <v>0.37813485280151948</v>
      </c>
      <c r="G50" s="74">
        <v>3987</v>
      </c>
      <c r="H50" s="39">
        <f t="shared" si="1"/>
        <v>0.99868572861800853</v>
      </c>
    </row>
    <row r="51" spans="2:11" ht="14.25" customHeight="1">
      <c r="B51" s="75">
        <v>3</v>
      </c>
      <c r="C51" s="76" t="s">
        <v>44</v>
      </c>
      <c r="D51" s="77">
        <f>SUM(D52)</f>
        <v>50.4</v>
      </c>
      <c r="E51" s="29">
        <f>E52</f>
        <v>0</v>
      </c>
      <c r="F51" s="104">
        <f t="shared" si="0"/>
        <v>0</v>
      </c>
      <c r="G51" s="32">
        <f>G52</f>
        <v>0</v>
      </c>
      <c r="H51" s="33">
        <f>H52</f>
        <v>0</v>
      </c>
    </row>
    <row r="52" spans="2:11" ht="14.25" customHeight="1">
      <c r="B52" s="78" t="s">
        <v>45</v>
      </c>
      <c r="C52" s="65" t="s">
        <v>74</v>
      </c>
      <c r="D52" s="79">
        <v>50.4</v>
      </c>
      <c r="E52" s="35">
        <v>0</v>
      </c>
      <c r="F52" s="105">
        <f t="shared" si="0"/>
        <v>0</v>
      </c>
      <c r="G52" s="38">
        <v>0</v>
      </c>
      <c r="H52" s="39">
        <f>F52</f>
        <v>0</v>
      </c>
    </row>
    <row r="53" spans="2:11" s="80" customFormat="1" ht="14.25" customHeight="1">
      <c r="B53" s="75">
        <v>4</v>
      </c>
      <c r="C53" s="76" t="s">
        <v>46</v>
      </c>
      <c r="D53" s="77">
        <f>D54</f>
        <v>20</v>
      </c>
      <c r="E53" s="51">
        <f t="shared" ref="E53:H53" si="13">E54</f>
        <v>3.55</v>
      </c>
      <c r="F53" s="104">
        <f>F54</f>
        <v>0.17749999999999999</v>
      </c>
      <c r="G53" s="55">
        <f>G54</f>
        <v>20</v>
      </c>
      <c r="H53" s="104">
        <f t="shared" si="13"/>
        <v>0.17749999999999999</v>
      </c>
    </row>
    <row r="54" spans="2:11" s="7" customFormat="1">
      <c r="B54" s="81" t="s">
        <v>47</v>
      </c>
      <c r="C54" s="67" t="s">
        <v>48</v>
      </c>
      <c r="D54" s="82">
        <v>20</v>
      </c>
      <c r="E54" s="106">
        <v>3.55</v>
      </c>
      <c r="F54" s="83">
        <f t="shared" si="0"/>
        <v>0.17749999999999999</v>
      </c>
      <c r="G54" s="69">
        <v>20</v>
      </c>
      <c r="H54" s="84">
        <f>E54/G54</f>
        <v>0.17749999999999999</v>
      </c>
    </row>
    <row r="55" spans="2:11" hidden="1">
      <c r="B55" s="40"/>
      <c r="C55" s="41"/>
      <c r="D55" s="86"/>
      <c r="E55" s="86"/>
      <c r="F55" s="105" t="e">
        <f t="shared" si="0"/>
        <v>#DIV/0!</v>
      </c>
      <c r="G55" s="32"/>
      <c r="H55" s="85"/>
    </row>
    <row r="56" spans="2:11" s="102" customFormat="1">
      <c r="B56" s="43">
        <v>5</v>
      </c>
      <c r="C56" s="108" t="s">
        <v>57</v>
      </c>
      <c r="D56" s="44">
        <f>D57</f>
        <v>36</v>
      </c>
      <c r="E56" s="44">
        <f>E57</f>
        <v>8.94</v>
      </c>
      <c r="F56" s="104">
        <f>F57</f>
        <v>0.24833333333333332</v>
      </c>
      <c r="G56" s="55">
        <f>G57</f>
        <v>21.75</v>
      </c>
      <c r="H56" s="104">
        <f t="shared" ref="H56" si="14">H57</f>
        <v>0.41103448275862065</v>
      </c>
    </row>
    <row r="57" spans="2:11" s="7" customFormat="1">
      <c r="B57" s="87" t="s">
        <v>58</v>
      </c>
      <c r="C57" s="103" t="s">
        <v>75</v>
      </c>
      <c r="D57" s="88">
        <v>36</v>
      </c>
      <c r="E57" s="88">
        <v>8.94</v>
      </c>
      <c r="F57" s="89">
        <f t="shared" si="0"/>
        <v>0.24833333333333332</v>
      </c>
      <c r="G57" s="90">
        <v>21.75</v>
      </c>
      <c r="H57" s="110">
        <f>E57/G57</f>
        <v>0.41103448275862065</v>
      </c>
      <c r="K57" s="7" t="s">
        <v>59</v>
      </c>
    </row>
    <row r="58" spans="2:11" ht="8.25" customHeight="1"/>
    <row r="59" spans="2:11" ht="15.75" customHeight="1">
      <c r="F59" s="129" t="s">
        <v>82</v>
      </c>
      <c r="G59" s="130"/>
      <c r="H59" s="131"/>
    </row>
    <row r="60" spans="2:11" s="7" customFormat="1" ht="18.75" customHeight="1">
      <c r="D60" s="91"/>
      <c r="E60" s="92"/>
      <c r="F60" s="93" t="s">
        <v>49</v>
      </c>
      <c r="G60" s="94"/>
      <c r="H60" s="95"/>
    </row>
    <row r="64" spans="2:11" ht="14.25">
      <c r="E64" s="134" t="s">
        <v>83</v>
      </c>
      <c r="F64" s="134"/>
      <c r="G64" s="134"/>
      <c r="H64" s="134"/>
    </row>
  </sheetData>
  <mergeCells count="8">
    <mergeCell ref="E64:H64"/>
    <mergeCell ref="F10:H10"/>
    <mergeCell ref="B1:H1"/>
    <mergeCell ref="B5:H5"/>
    <mergeCell ref="B6:H6"/>
    <mergeCell ref="B7:H7"/>
    <mergeCell ref="B8:H8"/>
    <mergeCell ref="B9:H9"/>
  </mergeCells>
  <phoneticPr fontId="32" type="noConversion"/>
  <pageMargins left="0.34055118099999998" right="0.143700787" top="0.196850393700787" bottom="0.196850393700787" header="0.31496062992126" footer="0.31496062992126"/>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0EBBEB-1E8A-4197-B421-74338AB87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0FFE3A-0846-4223-AD1A-992C07E03CB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7D89BC-968A-4C98-B016-1C2B799B1769}">
  <ds:schemaRefs>
    <ds:schemaRef ds:uri="http://purl.org/dc/elements/1.1/"/>
    <ds:schemaRef ds:uri="http://schemas.microsoft.com/office/2006/metadata/properties"/>
    <ds:schemaRef ds:uri="http://schemas.microsoft.com/sharepoint/v3/fields"/>
    <ds:schemaRef ds:uri="http://schemas.microsoft.com/office/2006/documentManagement/types"/>
    <ds:schemaRef ds:uri="http://schemas.openxmlformats.org/package/2006/metadata/core-properties"/>
    <ds:schemaRef ds:uri="http://purl.org/dc/terms/"/>
    <ds:schemaRef ds:uri="http://purl.org/dc/dcmitype/"/>
    <ds:schemaRef ds:uri="780FFE3A-0846-4223-AD1A-992C07E03CB4"/>
    <ds:schemaRef ds:uri="http://schemas.microsoft.com/office/infopath/2007/PartnerControl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3EDFB828-C2AE-4CFD-962D-E85517812C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BS03.QIV-2020 </vt:lpstr>
      <vt:lpstr>'BS03.QIV-2020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Windows User</cp:lastModifiedBy>
  <cp:lastPrinted>2021-03-01T00:18:43Z</cp:lastPrinted>
  <dcterms:created xsi:type="dcterms:W3CDTF">2021-01-14T08:12:01Z</dcterms:created>
  <dcterms:modified xsi:type="dcterms:W3CDTF">2021-03-08T03:57:14Z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