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DELL\AppData\Local\Temp\BkavEgovChrome\1683531403150\"/>
    </mc:Choice>
  </mc:AlternateContent>
  <bookViews>
    <workbookView xWindow="360" yWindow="30" windowWidth="18195" windowHeight="11325"/>
  </bookViews>
  <sheets>
    <sheet name="BS03.QI-2022" sheetId="4"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s>
  <definedNames>
    <definedName name="____mtc1">'[1]Sheet1 (4)'!$K$51</definedName>
    <definedName name="____nc1">'[1]Sheet1 (4)'!$J$51</definedName>
    <definedName name="____vl2">'[2]Sheet9 (2)'!#REF!</definedName>
    <definedName name="___mtc1">'[1]Sheet1 (4)'!$K$51</definedName>
    <definedName name="___nc1">'[1]Sheet1 (4)'!$J$51</definedName>
    <definedName name="___vl2" localSheetId="0">'[2]Sheet9 (2)'!#REF!</definedName>
    <definedName name="___vl2">'[2]Sheet9 (2)'!#REF!</definedName>
    <definedName name="__mtc1">'[1]Sheet1 (4)'!$K$51</definedName>
    <definedName name="__nc1">'[1]Sheet1 (4)'!$J$51</definedName>
    <definedName name="__vl2" localSheetId="0">'[2]Sheet9 (2)'!#REF!</definedName>
    <definedName name="__vl2">'[2]Sheet9 (2)'!#REF!</definedName>
    <definedName name="_Fill" localSheetId="0" hidden="1">#REF!</definedName>
    <definedName name="_Fill" hidden="1">#REF!</definedName>
    <definedName name="_mtc1">'[1]Sheet1 (4)'!$K$51</definedName>
    <definedName name="_nc1">'[1]Sheet1 (4)'!$J$51</definedName>
    <definedName name="_vl2" localSheetId="0">'[2]Sheet9 (2)'!#REF!</definedName>
    <definedName name="_vl2">'[2]Sheet9 (2)'!#REF!</definedName>
    <definedName name="A" localSheetId="0">[3]Sheet26!#REF!</definedName>
    <definedName name="A">[3]Sheet26!#REF!</definedName>
    <definedName name="CONG" localSheetId="0">[3]Sheet26!#REF!</definedName>
    <definedName name="CONG">[3]Sheet26!#REF!</definedName>
    <definedName name="d0" localSheetId="0">[4]XDCB!#REF!</definedName>
    <definedName name="d0">[4]XDCB!#REF!</definedName>
    <definedName name="hh">[5]XL4Poppy!$B$1:$B$16</definedName>
    <definedName name="HNM" localSheetId="0">[3]Sheet26!#REF!</definedName>
    <definedName name="HNM">[3]Sheet26!#REF!</definedName>
    <definedName name="hung">'[6]Sheet1 (6)'!$I$16</definedName>
    <definedName name="HUYEÄN" localSheetId="0">[3]Sheet26!#REF!</definedName>
    <definedName name="HUYEÄN">[3]Sheet26!#REF!</definedName>
    <definedName name="MTC">'[7]Sheet1 (6)'!$J$16</definedName>
    <definedName name="n" localSheetId="0">#REF!</definedName>
    <definedName name="n">#REF!</definedName>
    <definedName name="NAÊM" localSheetId="0">[3]Sheet26!#REF!</definedName>
    <definedName name="NAÊM">[3]Sheet26!#REF!</definedName>
    <definedName name="NC">'[7]Sheet1 (6)'!$I$16</definedName>
    <definedName name="NGAØY" localSheetId="0">[3]Sheet26!#REF!</definedName>
    <definedName name="NGAØY">[3]Sheet26!#REF!</definedName>
    <definedName name="NHUT" localSheetId="0">'[8]BC L-V-Tam'!#REF!</definedName>
    <definedName name="NHUT">'[8]BC L-V-Tam'!#REF!</definedName>
    <definedName name="_xlnm.Print_Titles" localSheetId="0">'BS03.QI-2022'!$10:$10</definedName>
    <definedName name="PTVT">'[9]Sheet1 (6)'!$I$16</definedName>
    <definedName name="SOÁ_HÑ" localSheetId="0">[3]Sheet26!#REF!</definedName>
    <definedName name="SOÁ_HÑ">[3]Sheet26!#REF!</definedName>
    <definedName name="SÔÛ_GT" localSheetId="0">[3]Sheet26!#REF!</definedName>
    <definedName name="SÔÛ_GT">[3]Sheet26!#REF!</definedName>
    <definedName name="TEÂN_COÂNG_TRÌNH" localSheetId="0">[3]Sheet26!#REF!</definedName>
    <definedName name="TEÂN_COÂNG_TRÌNH">[3]Sheet26!#REF!</definedName>
    <definedName name="THAÙNG" localSheetId="0">[3]Sheet26!#REF!</definedName>
    <definedName name="THAÙNG">[3]Sheet26!#REF!</definedName>
    <definedName name="TKCONG" localSheetId="0">[3]Sheet26!#REF!</definedName>
    <definedName name="TKCONG">[3]Sheet26!#REF!</definedName>
    <definedName name="TT" localSheetId="0">[3]Sheet26!#REF!</definedName>
    <definedName name="TT">[3]Sheet26!#REF!</definedName>
    <definedName name="VB" localSheetId="0">[3]Sheet26!#REF!</definedName>
    <definedName name="VB">[3]Sheet26!#REF!</definedName>
    <definedName name="VL">'[7]Sheet2 (2)'!$F$15</definedName>
  </definedNames>
  <calcPr calcId="162913"/>
</workbook>
</file>

<file path=xl/calcChain.xml><?xml version="1.0" encoding="utf-8"?>
<calcChain xmlns="http://schemas.openxmlformats.org/spreadsheetml/2006/main">
  <c r="H27" i="4" l="1"/>
  <c r="F27" i="4"/>
  <c r="H22" i="4"/>
  <c r="H60" i="4"/>
  <c r="H54" i="4"/>
  <c r="G51" i="4"/>
  <c r="G47" i="4"/>
  <c r="G46" i="4"/>
  <c r="G37" i="4"/>
  <c r="G36" i="4"/>
  <c r="G34" i="4"/>
  <c r="G16" i="4"/>
  <c r="G35" i="4" s="1"/>
  <c r="G33" i="4" l="1"/>
  <c r="H73" i="4"/>
  <c r="E74" i="4" l="1"/>
  <c r="F74" i="4"/>
  <c r="G74" i="4"/>
  <c r="H74" i="4"/>
  <c r="D74" i="4"/>
  <c r="D51" i="4" l="1"/>
  <c r="E70" i="4" l="1"/>
  <c r="F70" i="4"/>
  <c r="G70" i="4"/>
  <c r="H70" i="4"/>
  <c r="E64" i="4"/>
  <c r="F64" i="4"/>
  <c r="G64" i="4"/>
  <c r="H64" i="4"/>
  <c r="H63" i="4" s="1"/>
  <c r="H62" i="4" s="1"/>
  <c r="E63" i="4"/>
  <c r="E62" i="4" s="1"/>
  <c r="F63" i="4"/>
  <c r="F62" i="4" s="1"/>
  <c r="G63" i="4"/>
  <c r="G62" i="4" s="1"/>
  <c r="D64" i="4"/>
  <c r="D63" i="4" s="1"/>
  <c r="D70" i="4"/>
  <c r="E45" i="4" l="1"/>
  <c r="F73" i="4" l="1"/>
  <c r="F47" i="4"/>
  <c r="F46" i="4"/>
  <c r="F49" i="4"/>
  <c r="F21" i="4"/>
  <c r="F20" i="4"/>
  <c r="F15" i="4"/>
  <c r="G38" i="4"/>
  <c r="F48" i="4" l="1"/>
  <c r="F22" i="4"/>
  <c r="F16" i="4"/>
  <c r="D72" i="4" l="1"/>
  <c r="G72" i="4"/>
  <c r="E72" i="4"/>
  <c r="G45" i="4"/>
  <c r="H45" i="4" s="1"/>
  <c r="F41" i="4"/>
  <c r="H28" i="4"/>
  <c r="G26" i="4"/>
  <c r="H21" i="4"/>
  <c r="D19" i="4"/>
  <c r="H20" i="4"/>
  <c r="G19" i="4"/>
  <c r="G14" i="4"/>
  <c r="F72" i="4" l="1"/>
  <c r="F35" i="4"/>
  <c r="H35" i="4"/>
  <c r="G44" i="4"/>
  <c r="D33" i="4"/>
  <c r="D38" i="4"/>
  <c r="G32" i="4"/>
  <c r="H15" i="4"/>
  <c r="D14" i="4"/>
  <c r="D13" i="4" s="1"/>
  <c r="D12" i="4" s="1"/>
  <c r="E26" i="4"/>
  <c r="E14" i="4"/>
  <c r="E38" i="4"/>
  <c r="H38" i="4" s="1"/>
  <c r="D45" i="4"/>
  <c r="H72" i="4"/>
  <c r="G24" i="4"/>
  <c r="G23" i="4" s="1"/>
  <c r="H16" i="4"/>
  <c r="G13" i="4"/>
  <c r="G12" i="4" s="1"/>
  <c r="E19" i="4"/>
  <c r="F19" i="4" s="1"/>
  <c r="F34" i="4"/>
  <c r="E51" i="4"/>
  <c r="F51" i="4" l="1"/>
  <c r="H51" i="4"/>
  <c r="F14" i="4"/>
  <c r="F38" i="4"/>
  <c r="E24" i="4"/>
  <c r="H24" i="4" s="1"/>
  <c r="H26" i="4"/>
  <c r="G42" i="4"/>
  <c r="G43" i="4"/>
  <c r="D62" i="4"/>
  <c r="D32" i="4"/>
  <c r="E13" i="4"/>
  <c r="H19" i="4"/>
  <c r="F45" i="4"/>
  <c r="H14" i="4"/>
  <c r="H34" i="4"/>
  <c r="E33" i="4"/>
  <c r="F33" i="4" l="1"/>
  <c r="H33" i="4"/>
  <c r="H13" i="4"/>
  <c r="F13" i="4"/>
  <c r="E23" i="4"/>
  <c r="H23" i="4" s="1"/>
  <c r="E12" i="4"/>
  <c r="F12" i="4" s="1"/>
  <c r="E44" i="4"/>
  <c r="E32" i="4"/>
  <c r="F32" i="4" s="1"/>
  <c r="H12" i="4" l="1"/>
  <c r="E42" i="4"/>
  <c r="E43" i="4"/>
  <c r="H44" i="4"/>
  <c r="H32" i="4"/>
  <c r="H43" i="4" l="1"/>
  <c r="H42" i="4"/>
  <c r="F54" i="4" l="1"/>
  <c r="F28" i="4" l="1"/>
  <c r="D26" i="4" l="1"/>
  <c r="F26" i="4" s="1"/>
  <c r="F59" i="4" l="1"/>
  <c r="D24" i="4"/>
  <c r="F24" i="4" s="1"/>
  <c r="D23" i="4" l="1"/>
  <c r="F23" i="4" s="1"/>
  <c r="D44" i="4" l="1"/>
  <c r="F44" i="4" s="1"/>
  <c r="D43" i="4" l="1"/>
  <c r="F43" i="4" s="1"/>
  <c r="D42" i="4"/>
  <c r="F42" i="4" s="1"/>
</calcChain>
</file>

<file path=xl/sharedStrings.xml><?xml version="1.0" encoding="utf-8"?>
<sst xmlns="http://schemas.openxmlformats.org/spreadsheetml/2006/main" count="135" uniqueCount="109">
  <si>
    <t>Biểu số 3 - Ban hành kèm theo Thông tư số 90/2018/TT-BTC ngày 28/9/2018 của Bộ Tài chính</t>
  </si>
  <si>
    <t>Đơn vị: Sở Giao thông vận tải Tây Ninh</t>
  </si>
  <si>
    <t>Chương: 421</t>
  </si>
  <si>
    <t xml:space="preserve">       Căn cứ Nghị định số 163/2016/NĐ-CP ngày 21/12/2017 của Chính phủ quy định chi tiết thi hành một số điều của luật NSNN;</t>
  </si>
  <si>
    <t xml:space="preserve">       Căn cứ Thông tư số 90/2018/TT-BTC ngày 28 tháng 9 năm 2018 của Bộ Tài chính sửa đổi, bổ sung một số điều của Thông tư số 61/2017/TT-BTC ngày 15 tháng 6 năm 2017 của Bộ Tài chính hướng dẫn thực hiện công khai ngân sách đối với đơn vị dự toán ngân sách, các tổ chức được ngân sách nhà nước hỗ trợ;</t>
  </si>
  <si>
    <t>ĐVT: Triệu đồng</t>
  </si>
  <si>
    <t>STT</t>
  </si>
  <si>
    <t>Nội dung</t>
  </si>
  <si>
    <t>A</t>
  </si>
  <si>
    <t>Tổng số thu, chi, nộp ngân sách PLP</t>
  </si>
  <si>
    <t>I</t>
  </si>
  <si>
    <t>Số thu PLP</t>
  </si>
  <si>
    <t>Lệ phí</t>
  </si>
  <si>
    <t>1.1</t>
  </si>
  <si>
    <r>
      <t>Lệ phí cấp, đổi GPLX</t>
    </r>
    <r>
      <rPr>
        <b/>
        <sz val="9"/>
        <color indexed="8"/>
        <rFont val="Times New Roman"/>
        <family val="1"/>
      </rPr>
      <t xml:space="preserve"> (J)</t>
    </r>
  </si>
  <si>
    <t>1.2</t>
  </si>
  <si>
    <t>1.3</t>
  </si>
  <si>
    <r>
      <t>Lệ phí cấp CN đăng ký và biển số xe</t>
    </r>
    <r>
      <rPr>
        <b/>
        <sz val="9"/>
        <color indexed="8"/>
        <rFont val="Times New Roman"/>
        <family val="1"/>
      </rPr>
      <t xml:space="preserve"> (U1)</t>
    </r>
  </si>
  <si>
    <t>1.4</t>
  </si>
  <si>
    <r>
      <t xml:space="preserve">Lệ phí cấp, đổi bằng thuyền, máy trưởng </t>
    </r>
    <r>
      <rPr>
        <b/>
        <sz val="9"/>
        <color indexed="8"/>
        <rFont val="Times New Roman"/>
        <family val="1"/>
      </rPr>
      <t>(O)</t>
    </r>
  </si>
  <si>
    <r>
      <t>Lệ phí cấp CN đặng ký PT TNĐ</t>
    </r>
    <r>
      <rPr>
        <b/>
        <sz val="9"/>
        <color indexed="8"/>
        <rFont val="Times New Roman"/>
        <family val="1"/>
      </rPr>
      <t xml:space="preserve"> (V)</t>
    </r>
  </si>
  <si>
    <t>Phí</t>
  </si>
  <si>
    <t>2.1</t>
  </si>
  <si>
    <r>
      <t xml:space="preserve">Phí sát hạch lái xe cơ giới đường bộ Ôtô </t>
    </r>
    <r>
      <rPr>
        <b/>
        <sz val="9"/>
        <rFont val="Times New Roman"/>
        <family val="1"/>
      </rPr>
      <t>(I)</t>
    </r>
  </si>
  <si>
    <t>2.2</t>
  </si>
  <si>
    <r>
      <t>Phí sát hạch lái xe cơ giới đường bộ Môtô</t>
    </r>
    <r>
      <rPr>
        <b/>
        <sz val="9"/>
        <rFont val="Times New Roman"/>
        <family val="1"/>
      </rPr>
      <t xml:space="preserve"> (X) </t>
    </r>
  </si>
  <si>
    <t>2.3</t>
  </si>
  <si>
    <r>
      <t xml:space="preserve">Phí thåm tra thiết kế công trình </t>
    </r>
    <r>
      <rPr>
        <b/>
        <sz val="9"/>
        <rFont val="Times New Roman"/>
        <family val="1"/>
      </rPr>
      <t>(W2)</t>
    </r>
  </si>
  <si>
    <t>II</t>
  </si>
  <si>
    <t>Chi từ nguồn thu phí được để lại</t>
  </si>
  <si>
    <t>Chi sự nghiệp</t>
  </si>
  <si>
    <t>KP thực hiện chế độ tự chủ</t>
  </si>
  <si>
    <t>KP không thực hiện chế độ tự chủ</t>
  </si>
  <si>
    <t>a</t>
  </si>
  <si>
    <t>Chi thanh toán cá nhân</t>
  </si>
  <si>
    <t>b</t>
  </si>
  <si>
    <t>Chi hàng hóa dịch vụ</t>
  </si>
  <si>
    <t>c</t>
  </si>
  <si>
    <t>Chi mua sắm, sữa chữa</t>
  </si>
  <si>
    <t>d</t>
  </si>
  <si>
    <t>Chi khác</t>
  </si>
  <si>
    <t>Chi quản lý hành chính</t>
  </si>
  <si>
    <t>III</t>
  </si>
  <si>
    <t>Số PLP nộp NSNN</t>
  </si>
  <si>
    <t>Lệ phí cấp, đổi GPLX (J)</t>
  </si>
  <si>
    <t>Lệ phí cấp CN đăng ký và biển số xe (U1)</t>
  </si>
  <si>
    <t>Lệ phí cấp, đổi bằng thuyền, máy trưởng (O)</t>
  </si>
  <si>
    <t>Lệ phí cấp CN đặng ký PT TNĐ (V)</t>
  </si>
  <si>
    <t>B</t>
  </si>
  <si>
    <t>Dự toán chi NSNN</t>
  </si>
  <si>
    <t>Nguồn ngân sách trong nước</t>
  </si>
  <si>
    <t xml:space="preserve">KP thực hiện chế độ tự chủ </t>
  </si>
  <si>
    <t>1.1.1</t>
  </si>
  <si>
    <t>1.1.2</t>
  </si>
  <si>
    <t>1.1.3</t>
  </si>
  <si>
    <t>1.1.4</t>
  </si>
  <si>
    <t>1.1.5</t>
  </si>
  <si>
    <t>1.2.1</t>
  </si>
  <si>
    <t>KP chi cho CB làm đầu mối KSTTHC</t>
  </si>
  <si>
    <t>1.2.2</t>
  </si>
  <si>
    <t>KP đối nội, đối ngoại</t>
  </si>
  <si>
    <t>1.2.4</t>
  </si>
  <si>
    <t>KP thuê tư vấn lập chỉ số giá xây dựng</t>
  </si>
  <si>
    <t>1.2.5</t>
  </si>
  <si>
    <t>1.2.6</t>
  </si>
  <si>
    <t>KP chi mua sắm, sửa chữa</t>
  </si>
  <si>
    <t>1.2.7</t>
  </si>
  <si>
    <t>1.2.8</t>
  </si>
  <si>
    <t>KP hoạt động của nhóm công tác thực hiện những giải pháp mang tính đột phá về phát triển KT-XH lĩnh vực hạ tầng giao thông</t>
  </si>
  <si>
    <t>1.2.9</t>
  </si>
  <si>
    <t>1.2.10</t>
  </si>
  <si>
    <t>1.2.11</t>
  </si>
  <si>
    <t>2.2.2</t>
  </si>
  <si>
    <t xml:space="preserve">Chi Đảm bảo xã hội </t>
  </si>
  <si>
    <t>3.1</t>
  </si>
  <si>
    <t>C</t>
  </si>
  <si>
    <t>Dự toán chi nguồn khác</t>
  </si>
  <si>
    <t>KP hoạt động của tổ chức cơ sở Đảng</t>
  </si>
  <si>
    <t>KP chi cho công tác thu lệ phí</t>
  </si>
  <si>
    <t>2.2.1</t>
  </si>
  <si>
    <t xml:space="preserve">Chi thanh toán cá nhân </t>
  </si>
  <si>
    <t xml:space="preserve">KP tiết kiệm 10% THCCTL- TC13.14 </t>
  </si>
  <si>
    <t>2.2.3</t>
  </si>
  <si>
    <t>2.2.4</t>
  </si>
  <si>
    <t>Chi sự nghiệp giao thông</t>
  </si>
  <si>
    <t>KP bảo trì đường bộ</t>
  </si>
  <si>
    <t>Chi sự nghiệp giao thông(NS TW)</t>
  </si>
  <si>
    <t>KP duy trì hệ thống quản lý chất lượng (ISO)</t>
  </si>
  <si>
    <t>KP rà soát văn bản quy phạm pháp luật</t>
  </si>
  <si>
    <t>Nguồn chi QLDA(phần chủ đầu tư được hưởng)</t>
  </si>
  <si>
    <t xml:space="preserve">Nguồn trích 40% THCCTL </t>
  </si>
  <si>
    <t>Cùng kỳ năm 2021
(đồng)</t>
  </si>
  <si>
    <t>CÔNG KHAI THỰC HIỆN DỰ TOÁN THU - CHI NGÂN SÁCH
 QUÝ I NĂM 2023</t>
  </si>
  <si>
    <t xml:space="preserve">      Sở Giao thông vận tải Tây Ninh công khai tình hình thực hiện dự toán thu-chi ngân sách quý I năm 2023 như sau:</t>
  </si>
  <si>
    <t>Dự toán năm 2023</t>
  </si>
  <si>
    <t>Thực hiện quý I năm 2023</t>
  </si>
  <si>
    <t>Thực hiện quý I năm 2023/Dự toán năm 2023 (tỷ lệ %)</t>
  </si>
  <si>
    <t>Thực hiện quý I năm 2023 so với cùng kỳ năm 2022 (tỷ lệ %)</t>
  </si>
  <si>
    <t xml:space="preserve">KP tiết kiệm 10% THCCTL- TC12.14 </t>
  </si>
  <si>
    <t>KP hỗ trợ Tết Nguyên Đán 2023</t>
  </si>
  <si>
    <t xml:space="preserve"> Trồng cây xanh trên các tuyến đường bộ ngoài đô thị trên địa bàn tỉnh Tây Ninh giai đoaạn 2021-2025</t>
  </si>
  <si>
    <t>Thuê tư vấn, khảo sát điều chỉnh bổ sung các điểm đầu nối vào quốc lộ trên địa bàn tỉnh</t>
  </si>
  <si>
    <t xml:space="preserve"> Kinh phí kiểm tra, xử lý lục bình:</t>
  </si>
  <si>
    <t>Thuê tư vấn Lập Đề án khai thác quỹ đất để tạo vốn phát triển tài sản kết cấu hạ tầng giao thông đường bộ</t>
  </si>
  <si>
    <t>KP thực hiện Bảo trì đường bộ_NST</t>
  </si>
  <si>
    <t>2.2.5</t>
  </si>
  <si>
    <t>PHÓ GIÁM ĐỐC</t>
  </si>
  <si>
    <t xml:space="preserve"> KT.GIÁM ĐỐC</t>
  </si>
  <si>
    <t>Ngày  15  tháng 4   năm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</si>
</sst>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64" formatCode="_-* #,##0.00\ _F_B_-;\-* #,##0.00\ _F_B_-;_-* &quot;-&quot;??\ _F_B_-;_-@_-"/>
    <numFmt numFmtId="165" formatCode="#,##0.00_ ;\-#,##0.00\ "/>
    <numFmt numFmtId="166" formatCode="0.000000"/>
    <numFmt numFmtId="167" formatCode="&quot;\&quot;#,##0.00;[Red]&quot;\&quot;&quot;\&quot;&quot;\&quot;&quot;\&quot;&quot;\&quot;&quot;\&quot;\-#,##0.00"/>
    <numFmt numFmtId="168" formatCode="&quot;\&quot;#,##0;[Red]&quot;\&quot;&quot;\&quot;\-#,##0"/>
    <numFmt numFmtId="169" formatCode="_-* #,##0.00_-;\-* #,##0.00_-;_-* &quot;-&quot;??_-;_-@_-"/>
    <numFmt numFmtId="170" formatCode="_-* #,##0\ &quot;€&quot;_-;\-* #,##0\ &quot;€&quot;_-;_-* &quot;-&quot;\ &quot;€&quot;_-;_-@_-"/>
    <numFmt numFmtId="171" formatCode="_-* #.##0.00\ _F_B_-;\-* #.##0.00\ _F_B_-;_-* &quot;-&quot;??\ _F_B_-;_-@_-"/>
    <numFmt numFmtId="172" formatCode="\$#,##0\ ;\(\$#,##0\)"/>
    <numFmt numFmtId="173" formatCode="&quot;\&quot;#,##0.00;[Red]&quot;\&quot;\-#,##0.00"/>
    <numFmt numFmtId="174" formatCode="&quot;\&quot;#,##0;[Red]&quot;\&quot;\-#,##0"/>
  </numFmts>
  <fonts count="54">
    <font>
      <sz val="10"/>
      <name val="VNI-Times"/>
    </font>
    <font>
      <sz val="11"/>
      <color theme="1"/>
      <name val="Calibri"/>
      <family val="2"/>
      <charset val="163"/>
      <scheme val="minor"/>
    </font>
    <font>
      <sz val="10"/>
      <name val="VNI-Times"/>
    </font>
    <font>
      <i/>
      <sz val="11"/>
      <name val="Times New Roman"/>
      <family val="1"/>
    </font>
    <font>
      <sz val="10"/>
      <name val="Times New Roman"/>
      <family val="1"/>
    </font>
    <font>
      <b/>
      <sz val="11"/>
      <name val="Times New Roman"/>
      <family val="1"/>
    </font>
    <font>
      <sz val="12"/>
      <name val="Times New Roman"/>
      <family val="1"/>
    </font>
    <font>
      <sz val="11"/>
      <name val="Times New Roman"/>
      <family val="1"/>
    </font>
    <font>
      <i/>
      <sz val="10"/>
      <name val="Times New Roman"/>
      <family val="1"/>
    </font>
    <font>
      <i/>
      <sz val="9"/>
      <name val="Times New Roman"/>
      <family val="1"/>
    </font>
    <font>
      <b/>
      <sz val="9"/>
      <name val="Times New Roman"/>
      <family val="1"/>
    </font>
    <font>
      <b/>
      <sz val="9"/>
      <color theme="4"/>
      <name val="Times New Roman"/>
      <family val="1"/>
    </font>
    <font>
      <b/>
      <u/>
      <sz val="9"/>
      <name val="Times New Roman"/>
      <family val="1"/>
    </font>
    <font>
      <b/>
      <sz val="9"/>
      <color theme="1"/>
      <name val="Times New Roman"/>
      <family val="1"/>
    </font>
    <font>
      <sz val="9"/>
      <color theme="1"/>
      <name val="Times New Roman"/>
      <family val="1"/>
    </font>
    <font>
      <sz val="12"/>
      <name val="Times New Roman"/>
      <family val="1"/>
      <charset val="163"/>
    </font>
    <font>
      <b/>
      <sz val="9"/>
      <color indexed="8"/>
      <name val="Times New Roman"/>
      <family val="1"/>
    </font>
    <font>
      <sz val="9"/>
      <name val="Times New Roman"/>
      <family val="1"/>
    </font>
    <font>
      <sz val="8"/>
      <name val="Times New Roman"/>
      <family val="1"/>
    </font>
    <font>
      <b/>
      <sz val="9"/>
      <color rgb="FFFF0000"/>
      <name val="Times New Roman"/>
      <family val="1"/>
    </font>
    <font>
      <b/>
      <i/>
      <sz val="9"/>
      <name val="Times New Roman"/>
      <family val="1"/>
    </font>
    <font>
      <sz val="9"/>
      <color rgb="FFFF0000"/>
      <name val="Times New Roman"/>
      <family val="1"/>
    </font>
    <font>
      <sz val="12"/>
      <name val="VNI-Times"/>
    </font>
    <font>
      <i/>
      <sz val="9"/>
      <color rgb="FFFF0000"/>
      <name val="Times New Roman"/>
      <family val="1"/>
    </font>
    <font>
      <i/>
      <sz val="12"/>
      <color theme="1"/>
      <name val="Times New Roman"/>
      <family val="1"/>
    </font>
    <font>
      <i/>
      <sz val="13"/>
      <color theme="1"/>
      <name val="Cambria"/>
      <family val="1"/>
      <charset val="163"/>
      <scheme val="major"/>
    </font>
    <font>
      <b/>
      <sz val="12"/>
      <color theme="1"/>
      <name val="Times New Roman"/>
      <family val="1"/>
    </font>
    <font>
      <b/>
      <sz val="13"/>
      <color theme="1"/>
      <name val="Cambria"/>
      <family val="1"/>
      <charset val="163"/>
      <scheme val="major"/>
    </font>
    <font>
      <sz val="10"/>
      <name val="Arial"/>
      <family val="2"/>
    </font>
    <font>
      <sz val="14"/>
      <name val="??"/>
      <family val="3"/>
      <charset val="129"/>
    </font>
    <font>
      <sz val="10"/>
      <name val="???"/>
      <family val="3"/>
      <charset val="129"/>
    </font>
    <font>
      <i/>
      <sz val="12"/>
      <name val="VNI-Times"/>
    </font>
    <font>
      <sz val="10"/>
      <name val="VNI-Aptima"/>
    </font>
    <font>
      <b/>
      <sz val="12"/>
      <name val="Arial"/>
      <family val="2"/>
    </font>
    <font>
      <b/>
      <sz val="12"/>
      <name val="VN-NTime"/>
    </font>
    <font>
      <sz val="11"/>
      <color indexed="9"/>
      <name val="Arial"/>
      <family val="2"/>
    </font>
    <font>
      <sz val="14"/>
      <name val="뼻뮝"/>
      <family val="3"/>
      <charset val="129"/>
    </font>
    <font>
      <sz val="12"/>
      <name val="뼻뮝"/>
      <family val="1"/>
      <charset val="129"/>
    </font>
    <font>
      <sz val="12"/>
      <name val="바탕체"/>
      <family val="1"/>
      <charset val="129"/>
    </font>
    <font>
      <sz val="10"/>
      <name val="굴림체"/>
      <family val="3"/>
      <charset val="129"/>
    </font>
    <font>
      <sz val="13"/>
      <name val="Times New Roman"/>
      <family val="1"/>
    </font>
    <font>
      <i/>
      <sz val="11"/>
      <color rgb="FFFF0000"/>
      <name val="Times New Roman"/>
      <family val="1"/>
    </font>
    <font>
      <sz val="10"/>
      <color rgb="FFFF0000"/>
      <name val="Times New Roman"/>
      <family val="1"/>
    </font>
    <font>
      <sz val="11"/>
      <color rgb="FFFF0000"/>
      <name val="Times New Roman"/>
      <family val="1"/>
    </font>
    <font>
      <i/>
      <sz val="13"/>
      <name val="Cambria"/>
      <family val="1"/>
      <charset val="163"/>
      <scheme val="major"/>
    </font>
    <font>
      <b/>
      <sz val="13"/>
      <name val="Cambria"/>
      <family val="1"/>
      <charset val="163"/>
      <scheme val="major"/>
    </font>
    <font>
      <b/>
      <u/>
      <sz val="9"/>
      <color rgb="FFFF0000"/>
      <name val="Times New Roman"/>
      <family val="1"/>
    </font>
    <font>
      <u/>
      <sz val="9"/>
      <name val="Times New Roman"/>
      <family val="1"/>
    </font>
    <font>
      <b/>
      <i/>
      <u/>
      <sz val="9"/>
      <name val="Times New Roman"/>
      <family val="1"/>
    </font>
    <font>
      <b/>
      <sz val="14"/>
      <name val="Times New Roman"/>
      <family val="1"/>
    </font>
    <font>
      <u/>
      <sz val="9"/>
      <color rgb="FFFF0000"/>
      <name val="Times New Roman"/>
      <family val="1"/>
    </font>
    <font>
      <sz val="9"/>
      <name val="Times New Roman"/>
      <family val="1"/>
      <charset val="163"/>
    </font>
    <font>
      <sz val="13"/>
      <color rgb="FF000000"/>
      <name val="Times New Roman"/>
      <family val="1"/>
    </font>
    <font>
      <b/>
      <sz val="12"/>
      <name val="Times New Roman"/>
      <family val="1"/>
    </font>
  </fonts>
  <fills count="5">
    <fill>
      <patternFill patternType="none"/>
    </fill>
    <fill>
      <patternFill patternType="gray125"/>
    </fill>
    <fill>
      <patternFill patternType="solid">
        <fgColor indexed="13"/>
        <bgColor indexed="64"/>
      </patternFill>
    </fill>
    <fill>
      <patternFill patternType="solid">
        <fgColor rgb="FFFFFF00"/>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s>
  <cellStyleXfs count="39">
    <xf numFmtId="0" fontId="0" fillId="0" borderId="0"/>
    <xf numFmtId="164" fontId="2" fillId="0" borderId="0" applyFont="0" applyFill="0" applyBorder="0" applyAlignment="0" applyProtection="0"/>
    <xf numFmtId="9" fontId="2" fillId="0" borderId="0" applyFont="0" applyFill="0" applyBorder="0" applyAlignment="0" applyProtection="0"/>
    <xf numFmtId="0" fontId="15" fillId="0" borderId="0"/>
    <xf numFmtId="0" fontId="1" fillId="0" borderId="0"/>
    <xf numFmtId="167" fontId="28" fillId="0" borderId="0" applyFont="0" applyFill="0" applyBorder="0" applyAlignment="0" applyProtection="0"/>
    <xf numFmtId="0" fontId="29" fillId="0" borderId="0" applyFont="0" applyFill="0" applyBorder="0" applyAlignment="0" applyProtection="0"/>
    <xf numFmtId="168" fontId="28" fillId="0" borderId="0" applyFont="0" applyFill="0" applyBorder="0" applyAlignment="0" applyProtection="0"/>
    <xf numFmtId="40" fontId="29" fillId="0" borderId="0" applyFont="0" applyFill="0" applyBorder="0" applyAlignment="0" applyProtection="0"/>
    <xf numFmtId="38" fontId="29" fillId="0" borderId="0" applyFont="0" applyFill="0" applyBorder="0" applyAlignment="0" applyProtection="0"/>
    <xf numFmtId="10" fontId="28" fillId="0" borderId="0" applyFont="0" applyFill="0" applyBorder="0" applyAlignment="0" applyProtection="0"/>
    <xf numFmtId="0" fontId="30" fillId="0" borderId="0"/>
    <xf numFmtId="169" fontId="31" fillId="0" borderId="0"/>
    <xf numFmtId="164" fontId="31" fillId="0" borderId="0"/>
    <xf numFmtId="170" fontId="22" fillId="0" borderId="0" applyFont="0" applyFill="0" applyBorder="0" applyAlignment="0" applyProtection="0"/>
    <xf numFmtId="164" fontId="2" fillId="0" borderId="0" applyFont="0" applyFill="0" applyBorder="0" applyAlignment="0" applyProtection="0"/>
    <xf numFmtId="171" fontId="2" fillId="0" borderId="0" applyFont="0" applyFill="0" applyBorder="0" applyAlignment="0" applyProtection="0"/>
    <xf numFmtId="3" fontId="28" fillId="0" borderId="0" applyFont="0" applyFill="0" applyBorder="0" applyAlignment="0" applyProtection="0"/>
    <xf numFmtId="172" fontId="28" fillId="0" borderId="0" applyFont="0" applyFill="0" applyBorder="0" applyAlignment="0" applyProtection="0"/>
    <xf numFmtId="1" fontId="32" fillId="0" borderId="8" applyBorder="0"/>
    <xf numFmtId="0" fontId="28" fillId="0" borderId="0" applyFont="0" applyFill="0" applyBorder="0" applyAlignment="0" applyProtection="0"/>
    <xf numFmtId="2" fontId="28" fillId="0" borderId="0" applyFont="0" applyFill="0" applyBorder="0" applyAlignment="0" applyProtection="0"/>
    <xf numFmtId="0" fontId="33" fillId="0" borderId="9" applyNumberFormat="0" applyAlignment="0" applyProtection="0">
      <alignment horizontal="left" vertical="center"/>
    </xf>
    <xf numFmtId="0" fontId="33" fillId="0" borderId="10">
      <alignment horizontal="left" vertical="center"/>
    </xf>
    <xf numFmtId="0" fontId="34" fillId="0" borderId="2" applyNumberFormat="0" applyFont="0" applyFill="0" applyBorder="0" applyAlignment="0">
      <alignment horizontal="center"/>
    </xf>
    <xf numFmtId="0" fontId="35" fillId="0" borderId="0" applyFill="0" applyProtection="0"/>
    <xf numFmtId="0" fontId="28" fillId="0" borderId="0"/>
    <xf numFmtId="0" fontId="15" fillId="0" borderId="0"/>
    <xf numFmtId="40" fontId="36" fillId="0" borderId="0" applyFont="0" applyFill="0" applyBorder="0" applyAlignment="0" applyProtection="0"/>
    <xf numFmtId="38" fontId="36" fillId="0" borderId="0" applyFont="0" applyFill="0" applyBorder="0" applyAlignment="0" applyProtection="0"/>
    <xf numFmtId="0" fontId="36" fillId="0" borderId="0" applyFont="0" applyFill="0" applyBorder="0" applyAlignment="0" applyProtection="0"/>
    <xf numFmtId="0" fontId="36" fillId="0" borderId="0" applyFont="0" applyFill="0" applyBorder="0" applyAlignment="0" applyProtection="0"/>
    <xf numFmtId="10" fontId="28" fillId="0" borderId="0" applyFont="0" applyFill="0" applyBorder="0" applyAlignment="0" applyProtection="0"/>
    <xf numFmtId="0" fontId="37" fillId="0" borderId="0"/>
    <xf numFmtId="168" fontId="28" fillId="0" borderId="0" applyFont="0" applyFill="0" applyBorder="0" applyAlignment="0" applyProtection="0"/>
    <xf numFmtId="167" fontId="28" fillId="0" borderId="0" applyFont="0" applyFill="0" applyBorder="0" applyAlignment="0" applyProtection="0"/>
    <xf numFmtId="173" fontId="38" fillId="0" borderId="0" applyFont="0" applyFill="0" applyBorder="0" applyAlignment="0" applyProtection="0"/>
    <xf numFmtId="174" fontId="38" fillId="0" borderId="0" applyFont="0" applyFill="0" applyBorder="0" applyAlignment="0" applyProtection="0"/>
    <xf numFmtId="0" fontId="39" fillId="0" borderId="0"/>
  </cellStyleXfs>
  <cellXfs count="131">
    <xf numFmtId="0" fontId="0" fillId="0" borderId="0" xfId="0"/>
    <xf numFmtId="0" fontId="4" fillId="0" borderId="0" xfId="0" applyFont="1"/>
    <xf numFmtId="2" fontId="3" fillId="0" borderId="0" xfId="0" applyNumberFormat="1" applyFont="1" applyAlignment="1">
      <alignment horizontal="center"/>
    </xf>
    <xf numFmtId="0" fontId="5" fillId="0" borderId="0" xfId="0" applyFont="1" applyAlignment="1">
      <alignment horizontal="left"/>
    </xf>
    <xf numFmtId="2" fontId="4" fillId="0" borderId="0" xfId="0" applyNumberFormat="1" applyFont="1"/>
    <xf numFmtId="0" fontId="6" fillId="0" borderId="0" xfId="0" applyFont="1" applyAlignment="1">
      <alignment horizontal="center"/>
    </xf>
    <xf numFmtId="0" fontId="7" fillId="0" borderId="0" xfId="0" applyFont="1"/>
    <xf numFmtId="2" fontId="7" fillId="0" borderId="0" xfId="0" applyNumberFormat="1" applyFont="1"/>
    <xf numFmtId="0" fontId="8" fillId="0" borderId="0" xfId="0" applyFont="1"/>
    <xf numFmtId="0" fontId="9" fillId="0" borderId="0" xfId="0" applyFont="1"/>
    <xf numFmtId="0" fontId="10" fillId="0" borderId="1" xfId="0" applyFont="1" applyBorder="1" applyAlignment="1">
      <alignment horizontal="center" vertical="center" wrapText="1"/>
    </xf>
    <xf numFmtId="2" fontId="10" fillId="0" borderId="1" xfId="0" applyNumberFormat="1" applyFont="1" applyBorder="1" applyAlignment="1">
      <alignment horizontal="center" vertical="center" wrapText="1"/>
    </xf>
    <xf numFmtId="1" fontId="10" fillId="0" borderId="1" xfId="0" applyNumberFormat="1" applyFont="1" applyBorder="1" applyAlignment="1">
      <alignment horizontal="center" vertical="center" wrapText="1"/>
    </xf>
    <xf numFmtId="1" fontId="10" fillId="0" borderId="2" xfId="0" applyNumberFormat="1" applyFont="1" applyBorder="1" applyAlignment="1">
      <alignment horizontal="center" vertical="center" wrapText="1"/>
    </xf>
    <xf numFmtId="1" fontId="11" fillId="0" borderId="1" xfId="0" applyNumberFormat="1" applyFont="1" applyBorder="1" applyAlignment="1">
      <alignment horizontal="center" vertical="center" wrapText="1"/>
    </xf>
    <xf numFmtId="0" fontId="10" fillId="2" borderId="3" xfId="0" applyFont="1" applyFill="1" applyBorder="1" applyAlignment="1">
      <alignment horizontal="center" vertical="center"/>
    </xf>
    <xf numFmtId="0" fontId="12" fillId="2" borderId="3" xfId="0" applyFont="1" applyFill="1" applyBorder="1" applyAlignment="1">
      <alignment horizontal="left" vertical="center"/>
    </xf>
    <xf numFmtId="165" fontId="12" fillId="2" borderId="3" xfId="1" applyNumberFormat="1" applyFont="1" applyFill="1" applyBorder="1" applyAlignment="1">
      <alignment vertical="center" wrapText="1"/>
    </xf>
    <xf numFmtId="9" fontId="12" fillId="3" borderId="4" xfId="2" applyFont="1" applyFill="1" applyBorder="1"/>
    <xf numFmtId="4" fontId="12" fillId="2" borderId="3" xfId="0" applyNumberFormat="1" applyFont="1" applyFill="1" applyBorder="1" applyAlignment="1">
      <alignment horizontal="right" vertical="center" wrapText="1"/>
    </xf>
    <xf numFmtId="9" fontId="12" fillId="2" borderId="3" xfId="2" applyFont="1" applyFill="1" applyBorder="1" applyAlignment="1">
      <alignment horizontal="right" vertical="center" wrapText="1"/>
    </xf>
    <xf numFmtId="0" fontId="24" fillId="0" borderId="0" xfId="4" applyFont="1" applyBorder="1" applyAlignment="1">
      <alignment horizontal="center"/>
    </xf>
    <xf numFmtId="0" fontId="25" fillId="0" borderId="0" xfId="4" applyFont="1" applyBorder="1" applyAlignment="1"/>
    <xf numFmtId="0" fontId="26" fillId="0" borderId="0" xfId="4" applyFont="1" applyAlignment="1">
      <alignment horizontal="center"/>
    </xf>
    <xf numFmtId="0" fontId="27" fillId="0" borderId="0" xfId="4" applyFont="1" applyAlignment="1"/>
    <xf numFmtId="2" fontId="41" fillId="0" borderId="0" xfId="0" applyNumberFormat="1" applyFont="1" applyAlignment="1">
      <alignment horizontal="center"/>
    </xf>
    <xf numFmtId="2" fontId="42" fillId="0" borderId="0" xfId="0" applyNumberFormat="1" applyFont="1"/>
    <xf numFmtId="2" fontId="43" fillId="0" borderId="0" xfId="0" applyNumberFormat="1" applyFont="1"/>
    <xf numFmtId="2" fontId="13" fillId="0" borderId="1" xfId="0" applyNumberFormat="1" applyFont="1" applyBorder="1" applyAlignment="1">
      <alignment horizontal="center" vertical="center" wrapText="1"/>
    </xf>
    <xf numFmtId="1" fontId="13" fillId="0" borderId="1" xfId="0" applyNumberFormat="1" applyFont="1" applyBorder="1" applyAlignment="1">
      <alignment horizontal="center" vertical="center" wrapText="1"/>
    </xf>
    <xf numFmtId="0" fontId="44" fillId="0" borderId="0" xfId="4" applyFont="1" applyBorder="1" applyAlignment="1"/>
    <xf numFmtId="0" fontId="45" fillId="0" borderId="0" xfId="4" applyFont="1" applyAlignment="1"/>
    <xf numFmtId="0" fontId="3" fillId="0" borderId="0" xfId="0" applyFont="1" applyAlignment="1">
      <alignment horizontal="center"/>
    </xf>
    <xf numFmtId="0" fontId="4" fillId="0" borderId="0" xfId="0" applyFont="1" applyAlignment="1">
      <alignment vertical="center"/>
    </xf>
    <xf numFmtId="0" fontId="17" fillId="0" borderId="5" xfId="0" applyFont="1" applyBorder="1" applyAlignment="1">
      <alignment horizontal="center" vertical="center"/>
    </xf>
    <xf numFmtId="0" fontId="17" fillId="0" borderId="5" xfId="0" applyFont="1" applyBorder="1" applyAlignment="1">
      <alignment vertical="center" wrapText="1"/>
    </xf>
    <xf numFmtId="4" fontId="17" fillId="0" borderId="5" xfId="1" applyNumberFormat="1" applyFont="1" applyBorder="1" applyAlignment="1">
      <alignment vertical="center"/>
    </xf>
    <xf numFmtId="2" fontId="21" fillId="0" borderId="5" xfId="1" quotePrefix="1" applyNumberFormat="1" applyFont="1" applyBorder="1" applyAlignment="1">
      <alignment vertical="center"/>
    </xf>
    <xf numFmtId="9" fontId="46" fillId="4" borderId="4" xfId="2" applyFont="1" applyFill="1" applyBorder="1" applyAlignment="1">
      <alignment vertical="center"/>
    </xf>
    <xf numFmtId="4" fontId="17" fillId="0" borderId="5" xfId="0" applyNumberFormat="1" applyFont="1" applyBorder="1" applyAlignment="1">
      <alignment vertical="center"/>
    </xf>
    <xf numFmtId="9" fontId="10" fillId="0" borderId="5" xfId="2" applyFont="1" applyBorder="1" applyAlignment="1">
      <alignment vertical="center"/>
    </xf>
    <xf numFmtId="4" fontId="4" fillId="0" borderId="0" xfId="0" applyNumberFormat="1" applyFont="1" applyAlignment="1">
      <alignment vertical="center"/>
    </xf>
    <xf numFmtId="0" fontId="17" fillId="0" borderId="7" xfId="0" applyFont="1" applyBorder="1" applyAlignment="1">
      <alignment horizontal="center" vertical="center"/>
    </xf>
    <xf numFmtId="0" fontId="17" fillId="0" borderId="7" xfId="0" applyFont="1" applyBorder="1" applyAlignment="1">
      <alignment vertical="center" wrapText="1"/>
    </xf>
    <xf numFmtId="165" fontId="17" fillId="0" borderId="7" xfId="1" applyNumberFormat="1" applyFont="1" applyBorder="1" applyAlignment="1">
      <alignment vertical="center"/>
    </xf>
    <xf numFmtId="9" fontId="17" fillId="4" borderId="7" xfId="2" applyFont="1" applyFill="1" applyBorder="1" applyAlignment="1">
      <alignment vertical="center"/>
    </xf>
    <xf numFmtId="4" fontId="17" fillId="0" borderId="7" xfId="0" applyNumberFormat="1" applyFont="1" applyBorder="1" applyAlignment="1">
      <alignment vertical="center"/>
    </xf>
    <xf numFmtId="2" fontId="17" fillId="0" borderId="5" xfId="1" applyNumberFormat="1" applyFont="1" applyBorder="1" applyAlignment="1">
      <alignment vertical="center"/>
    </xf>
    <xf numFmtId="0" fontId="51" fillId="0" borderId="5" xfId="0" applyFont="1" applyBorder="1" applyAlignment="1">
      <alignment vertical="center" wrapText="1"/>
    </xf>
    <xf numFmtId="0" fontId="51" fillId="0" borderId="5" xfId="0" applyFont="1" applyBorder="1" applyAlignment="1">
      <alignment vertical="center"/>
    </xf>
    <xf numFmtId="2" fontId="17" fillId="0" borderId="5" xfId="1" quotePrefix="1" applyNumberFormat="1" applyFont="1" applyBorder="1" applyAlignment="1">
      <alignment vertical="center"/>
    </xf>
    <xf numFmtId="165" fontId="17" fillId="0" borderId="5" xfId="1" applyNumberFormat="1" applyFont="1" applyBorder="1" applyAlignment="1">
      <alignment vertical="center"/>
    </xf>
    <xf numFmtId="9" fontId="17" fillId="4" borderId="5" xfId="2" applyFont="1" applyFill="1" applyBorder="1" applyAlignment="1">
      <alignment vertical="center"/>
    </xf>
    <xf numFmtId="0" fontId="9" fillId="0" borderId="5" xfId="0" applyFont="1" applyBorder="1" applyAlignment="1">
      <alignment horizontal="center" vertical="center"/>
    </xf>
    <xf numFmtId="0" fontId="9" fillId="0" borderId="5" xfId="0" applyFont="1" applyBorder="1" applyAlignment="1">
      <alignment vertical="center" wrapText="1"/>
    </xf>
    <xf numFmtId="4" fontId="21" fillId="0" borderId="5" xfId="1" applyNumberFormat="1" applyFont="1" applyBorder="1" applyAlignment="1">
      <alignment vertical="center"/>
    </xf>
    <xf numFmtId="9" fontId="50" fillId="4" borderId="4" xfId="2" applyFont="1" applyFill="1" applyBorder="1" applyAlignment="1">
      <alignment vertical="center"/>
    </xf>
    <xf numFmtId="9" fontId="21" fillId="0" borderId="5" xfId="2" applyFont="1" applyBorder="1" applyAlignment="1">
      <alignment vertical="center"/>
    </xf>
    <xf numFmtId="4" fontId="9" fillId="0" borderId="5" xfId="1" applyNumberFormat="1" applyFont="1" applyBorder="1" applyAlignment="1">
      <alignment vertical="center"/>
    </xf>
    <xf numFmtId="165" fontId="23" fillId="0" borderId="5" xfId="1" applyNumberFormat="1" applyFont="1" applyBorder="1" applyAlignment="1">
      <alignment vertical="center"/>
    </xf>
    <xf numFmtId="4" fontId="9" fillId="0" borderId="5" xfId="0" applyNumberFormat="1" applyFont="1" applyBorder="1" applyAlignment="1">
      <alignment vertical="center"/>
    </xf>
    <xf numFmtId="0" fontId="9" fillId="0" borderId="5" xfId="0" applyFont="1" applyBorder="1" applyAlignment="1">
      <alignment vertical="center"/>
    </xf>
    <xf numFmtId="0" fontId="12" fillId="3" borderId="5" xfId="0" applyFont="1" applyFill="1" applyBorder="1" applyAlignment="1">
      <alignment horizontal="center" vertical="center"/>
    </xf>
    <xf numFmtId="0" fontId="12" fillId="3" borderId="5" xfId="0" applyFont="1" applyFill="1" applyBorder="1" applyAlignment="1">
      <alignment vertical="center"/>
    </xf>
    <xf numFmtId="4" fontId="12" fillId="3" borderId="5" xfId="1" applyNumberFormat="1" applyFont="1" applyFill="1" applyBorder="1" applyAlignment="1">
      <alignment vertical="center"/>
    </xf>
    <xf numFmtId="165" fontId="12" fillId="3" borderId="5" xfId="1" applyNumberFormat="1" applyFont="1" applyFill="1" applyBorder="1" applyAlignment="1">
      <alignment vertical="center"/>
    </xf>
    <xf numFmtId="9" fontId="12" fillId="3" borderId="4" xfId="2" applyFont="1" applyFill="1" applyBorder="1" applyAlignment="1">
      <alignment vertical="center"/>
    </xf>
    <xf numFmtId="4" fontId="12" fillId="3" borderId="5" xfId="0" applyNumberFormat="1" applyFont="1" applyFill="1" applyBorder="1" applyAlignment="1">
      <alignment vertical="center"/>
    </xf>
    <xf numFmtId="9" fontId="12" fillId="3" borderId="5" xfId="2" applyFont="1" applyFill="1" applyBorder="1" applyAlignment="1">
      <alignment vertical="center"/>
    </xf>
    <xf numFmtId="0" fontId="12" fillId="4" borderId="5" xfId="0" applyFont="1" applyFill="1" applyBorder="1" applyAlignment="1">
      <alignment horizontal="center" vertical="center"/>
    </xf>
    <xf numFmtId="0" fontId="12" fillId="4" borderId="5" xfId="0" applyFont="1" applyFill="1" applyBorder="1" applyAlignment="1">
      <alignment vertical="center"/>
    </xf>
    <xf numFmtId="4" fontId="12" fillId="4" borderId="5" xfId="1" applyNumberFormat="1" applyFont="1" applyFill="1" applyBorder="1" applyAlignment="1">
      <alignment vertical="center"/>
    </xf>
    <xf numFmtId="165" fontId="12" fillId="4" borderId="5" xfId="1" applyNumberFormat="1" applyFont="1" applyFill="1" applyBorder="1" applyAlignment="1">
      <alignment vertical="center"/>
    </xf>
    <xf numFmtId="9" fontId="12" fillId="4" borderId="4" xfId="2" applyFont="1" applyFill="1" applyBorder="1" applyAlignment="1">
      <alignment vertical="center"/>
    </xf>
    <xf numFmtId="9" fontId="12" fillId="4" borderId="5" xfId="2" applyFont="1" applyFill="1" applyBorder="1" applyAlignment="1">
      <alignment vertical="center"/>
    </xf>
    <xf numFmtId="0" fontId="10" fillId="0" borderId="5" xfId="0" applyFont="1" applyBorder="1" applyAlignment="1">
      <alignment horizontal="center" vertical="center"/>
    </xf>
    <xf numFmtId="0" fontId="10" fillId="0" borderId="5" xfId="0" applyFont="1" applyBorder="1" applyAlignment="1">
      <alignment vertical="center"/>
    </xf>
    <xf numFmtId="4" fontId="10" fillId="0" borderId="5" xfId="1" applyNumberFormat="1" applyFont="1" applyBorder="1" applyAlignment="1">
      <alignment vertical="center"/>
    </xf>
    <xf numFmtId="9" fontId="10" fillId="4" borderId="4" xfId="2" applyFont="1" applyFill="1" applyBorder="1" applyAlignment="1">
      <alignment vertical="center"/>
    </xf>
    <xf numFmtId="0" fontId="20" fillId="0" borderId="5" xfId="0" applyFont="1" applyBorder="1" applyAlignment="1">
      <alignment horizontal="center" vertical="center"/>
    </xf>
    <xf numFmtId="0" fontId="20" fillId="0" borderId="5" xfId="0" applyFont="1" applyBorder="1" applyAlignment="1">
      <alignment vertical="center" wrapText="1"/>
    </xf>
    <xf numFmtId="4" fontId="20" fillId="0" borderId="5" xfId="1" applyNumberFormat="1" applyFont="1" applyBorder="1" applyAlignment="1">
      <alignment vertical="center"/>
    </xf>
    <xf numFmtId="165" fontId="20" fillId="0" borderId="5" xfId="1" applyNumberFormat="1" applyFont="1" applyBorder="1" applyAlignment="1">
      <alignment vertical="center"/>
    </xf>
    <xf numFmtId="4" fontId="20" fillId="0" borderId="5" xfId="0" applyNumberFormat="1" applyFont="1" applyBorder="1" applyAlignment="1">
      <alignment vertical="center"/>
    </xf>
    <xf numFmtId="9" fontId="20" fillId="0" borderId="5" xfId="2" applyFont="1" applyBorder="1" applyAlignment="1">
      <alignment vertical="center"/>
    </xf>
    <xf numFmtId="0" fontId="17" fillId="0" borderId="5" xfId="0" applyFont="1" applyBorder="1" applyAlignment="1">
      <alignment vertical="center"/>
    </xf>
    <xf numFmtId="9" fontId="17" fillId="4" borderId="4" xfId="2" applyFont="1" applyFill="1" applyBorder="1" applyAlignment="1">
      <alignment vertical="center"/>
    </xf>
    <xf numFmtId="9" fontId="17" fillId="0" borderId="5" xfId="2" applyFont="1" applyBorder="1" applyAlignment="1">
      <alignment vertical="center"/>
    </xf>
    <xf numFmtId="165" fontId="17" fillId="0" borderId="5" xfId="1" applyNumberFormat="1" applyFont="1" applyFill="1" applyBorder="1" applyAlignment="1">
      <alignment vertical="center"/>
    </xf>
    <xf numFmtId="165" fontId="21" fillId="0" borderId="5" xfId="1" applyNumberFormat="1" applyFont="1" applyBorder="1" applyAlignment="1">
      <alignment vertical="center"/>
    </xf>
    <xf numFmtId="0" fontId="20" fillId="0" borderId="5" xfId="0" applyFont="1" applyBorder="1" applyAlignment="1">
      <alignment vertical="center"/>
    </xf>
    <xf numFmtId="2" fontId="20" fillId="0" borderId="5" xfId="1" applyNumberFormat="1" applyFont="1" applyBorder="1" applyAlignment="1">
      <alignment vertical="center"/>
    </xf>
    <xf numFmtId="9" fontId="48" fillId="4" borderId="4" xfId="2" applyFont="1" applyFill="1" applyBorder="1" applyAlignment="1">
      <alignment vertical="center"/>
    </xf>
    <xf numFmtId="9" fontId="47" fillId="4" borderId="4" xfId="2" applyFont="1" applyFill="1" applyBorder="1" applyAlignment="1">
      <alignment vertical="center"/>
    </xf>
    <xf numFmtId="166" fontId="4" fillId="0" borderId="0" xfId="0" applyNumberFormat="1" applyFont="1" applyAlignment="1">
      <alignment vertical="center"/>
    </xf>
    <xf numFmtId="4" fontId="17" fillId="0" borderId="5" xfId="0" applyNumberFormat="1" applyFont="1" applyBorder="1" applyAlignment="1">
      <alignment horizontal="right" vertical="center"/>
    </xf>
    <xf numFmtId="0" fontId="10" fillId="0" borderId="6" xfId="0" applyFont="1" applyBorder="1" applyAlignment="1">
      <alignment horizontal="center" vertical="center"/>
    </xf>
    <xf numFmtId="4" fontId="20" fillId="0" borderId="6" xfId="1" applyNumberFormat="1" applyFont="1" applyBorder="1" applyAlignment="1">
      <alignment vertical="center"/>
    </xf>
    <xf numFmtId="0" fontId="9" fillId="0" borderId="6" xfId="0" applyFont="1" applyBorder="1" applyAlignment="1">
      <alignment horizontal="center" vertical="center"/>
    </xf>
    <xf numFmtId="4" fontId="9" fillId="0" borderId="6" xfId="1" applyNumberFormat="1" applyFont="1" applyBorder="1" applyAlignment="1">
      <alignment vertical="center"/>
    </xf>
    <xf numFmtId="165" fontId="23" fillId="0" borderId="6" xfId="1" applyNumberFormat="1" applyFont="1" applyBorder="1" applyAlignment="1">
      <alignment vertical="center"/>
    </xf>
    <xf numFmtId="4" fontId="9" fillId="0" borderId="6" xfId="0" applyNumberFormat="1" applyFont="1" applyBorder="1" applyAlignment="1">
      <alignment vertical="center"/>
    </xf>
    <xf numFmtId="0" fontId="10" fillId="0" borderId="5" xfId="0" applyFont="1" applyBorder="1" applyAlignment="1">
      <alignment vertical="center" wrapText="1"/>
    </xf>
    <xf numFmtId="4" fontId="10" fillId="0" borderId="6" xfId="1" applyNumberFormat="1" applyFont="1" applyBorder="1" applyAlignment="1">
      <alignment vertical="center"/>
    </xf>
    <xf numFmtId="165" fontId="10" fillId="0" borderId="6" xfId="1" applyNumberFormat="1" applyFont="1" applyBorder="1" applyAlignment="1">
      <alignment vertical="center"/>
    </xf>
    <xf numFmtId="4" fontId="10" fillId="0" borderId="6" xfId="0" applyNumberFormat="1" applyFont="1" applyBorder="1" applyAlignment="1">
      <alignment vertical="center"/>
    </xf>
    <xf numFmtId="0" fontId="17" fillId="0" borderId="6" xfId="0" applyFont="1" applyBorder="1" applyAlignment="1">
      <alignment horizontal="center" vertical="center"/>
    </xf>
    <xf numFmtId="4" fontId="17" fillId="0" borderId="6" xfId="1" applyNumberFormat="1" applyFont="1" applyBorder="1" applyAlignment="1">
      <alignment vertical="center"/>
    </xf>
    <xf numFmtId="165" fontId="17" fillId="0" borderId="6" xfId="1" applyNumberFormat="1" applyFont="1" applyBorder="1" applyAlignment="1">
      <alignment vertical="center"/>
    </xf>
    <xf numFmtId="0" fontId="10" fillId="3" borderId="5" xfId="0" applyFont="1" applyFill="1" applyBorder="1" applyAlignment="1">
      <alignment horizontal="center" vertical="center"/>
    </xf>
    <xf numFmtId="0" fontId="10" fillId="3" borderId="5" xfId="0" applyFont="1" applyFill="1" applyBorder="1" applyAlignment="1">
      <alignment vertical="center"/>
    </xf>
    <xf numFmtId="165" fontId="10" fillId="3" borderId="5" xfId="1" applyNumberFormat="1" applyFont="1" applyFill="1" applyBorder="1" applyAlignment="1">
      <alignment vertical="center"/>
    </xf>
    <xf numFmtId="0" fontId="13" fillId="0" borderId="5" xfId="0" applyFont="1" applyBorder="1" applyAlignment="1">
      <alignment horizontal="center" vertical="center"/>
    </xf>
    <xf numFmtId="0" fontId="13" fillId="0" borderId="5" xfId="0" applyFont="1" applyBorder="1" applyAlignment="1">
      <alignment vertical="center"/>
    </xf>
    <xf numFmtId="165" fontId="10" fillId="0" borderId="5" xfId="1" applyNumberFormat="1" applyFont="1" applyBorder="1" applyAlignment="1">
      <alignment vertical="center"/>
    </xf>
    <xf numFmtId="4" fontId="10" fillId="0" borderId="5" xfId="0" applyNumberFormat="1" applyFont="1" applyBorder="1" applyAlignment="1">
      <alignment vertical="center"/>
    </xf>
    <xf numFmtId="0" fontId="14" fillId="0" borderId="5" xfId="0" applyFont="1" applyBorder="1" applyAlignment="1">
      <alignment horizontal="center" vertical="center"/>
    </xf>
    <xf numFmtId="3" fontId="14" fillId="0" borderId="5" xfId="3" applyNumberFormat="1" applyFont="1" applyFill="1" applyBorder="1" applyAlignment="1">
      <alignment vertical="center"/>
    </xf>
    <xf numFmtId="3" fontId="14" fillId="0" borderId="5" xfId="3" applyNumberFormat="1" applyFont="1" applyBorder="1" applyAlignment="1">
      <alignment vertical="center"/>
    </xf>
    <xf numFmtId="3" fontId="17" fillId="0" borderId="5" xfId="3" applyNumberFormat="1" applyFont="1" applyBorder="1" applyAlignment="1">
      <alignment vertical="center"/>
    </xf>
    <xf numFmtId="0" fontId="14" fillId="0" borderId="5" xfId="0" applyFont="1" applyBorder="1" applyAlignment="1">
      <alignment vertical="center"/>
    </xf>
    <xf numFmtId="165" fontId="18" fillId="0" borderId="5" xfId="1" applyNumberFormat="1" applyFont="1" applyFill="1" applyBorder="1" applyAlignment="1">
      <alignment vertical="center"/>
    </xf>
    <xf numFmtId="165" fontId="19" fillId="0" borderId="5" xfId="1" applyNumberFormat="1" applyFont="1" applyBorder="1" applyAlignment="1">
      <alignment vertical="center"/>
    </xf>
    <xf numFmtId="4" fontId="19" fillId="0" borderId="5" xfId="0" applyNumberFormat="1" applyFont="1" applyBorder="1" applyAlignment="1">
      <alignment vertical="center"/>
    </xf>
    <xf numFmtId="9" fontId="19" fillId="0" borderId="5" xfId="2" applyFont="1" applyBorder="1" applyAlignment="1">
      <alignment vertical="center"/>
    </xf>
    <xf numFmtId="0" fontId="53" fillId="0" borderId="0" xfId="0" applyFont="1" applyAlignment="1">
      <alignment horizontal="center"/>
    </xf>
    <xf numFmtId="2" fontId="53" fillId="0" borderId="0" xfId="0" applyNumberFormat="1" applyFont="1" applyAlignment="1">
      <alignment horizontal="center"/>
    </xf>
    <xf numFmtId="0" fontId="3" fillId="0" borderId="0" xfId="0" applyFont="1" applyAlignment="1">
      <alignment horizontal="center"/>
    </xf>
    <xf numFmtId="0" fontId="40" fillId="0" borderId="0" xfId="0" applyFont="1" applyAlignment="1">
      <alignment horizontal="left" wrapText="1"/>
    </xf>
    <xf numFmtId="0" fontId="52" fillId="0" borderId="0" xfId="0" applyFont="1" applyAlignment="1">
      <alignment horizontal="left" vertical="center" wrapText="1"/>
    </xf>
    <xf numFmtId="0" fontId="49" fillId="0" borderId="0" xfId="0" applyFont="1" applyAlignment="1">
      <alignment horizontal="center" vertical="center" wrapText="1"/>
    </xf>
  </cellXfs>
  <cellStyles count="39">
    <cellStyle name="??" xfId="5"/>
    <cellStyle name="?? [0.00]_PRODUCT DETAIL Q1" xfId="6"/>
    <cellStyle name="?? [0]" xfId="7"/>
    <cellStyle name="???? [0.00]_PRODUCT DETAIL Q1" xfId="8"/>
    <cellStyle name="????_PRODUCT DETAIL Q1" xfId="9"/>
    <cellStyle name="???_HOBONG" xfId="10"/>
    <cellStyle name="??_(????)??????" xfId="11"/>
    <cellStyle name="=" xfId="12"/>
    <cellStyle name="=_Book1" xfId="13"/>
    <cellStyle name="CHUONG" xfId="19"/>
    <cellStyle name="Comma" xfId="1" builtinId="3"/>
    <cellStyle name="Comma 2" xfId="14"/>
    <cellStyle name="Comma 3" xfId="15"/>
    <cellStyle name="Comma 3 2" xfId="16"/>
    <cellStyle name="Comma0" xfId="17"/>
    <cellStyle name="Currency0" xfId="18"/>
    <cellStyle name="Date" xfId="20"/>
    <cellStyle name="Fixed" xfId="21"/>
    <cellStyle name="Header1" xfId="22"/>
    <cellStyle name="Header2" xfId="23"/>
    <cellStyle name="ÑONVÒ" xfId="24"/>
    <cellStyle name="Normal" xfId="0" builtinId="0"/>
    <cellStyle name="Normal 2" xfId="25"/>
    <cellStyle name="Normal 2 2" xfId="26"/>
    <cellStyle name="Normal 3" xfId="4"/>
    <cellStyle name="Normal 4" xfId="27"/>
    <cellStyle name="Normal_6.15.BAOCAOPLP" xfId="3"/>
    <cellStyle name="Percent" xfId="2" builtinId="5"/>
    <cellStyle name="똿뗦먛귟 [0.00]_PRODUCT DETAIL Q1" xfId="28"/>
    <cellStyle name="똿뗦먛귟_PRODUCT DETAIL Q1" xfId="29"/>
    <cellStyle name="믅됞 [0.00]_PRODUCT DETAIL Q1" xfId="30"/>
    <cellStyle name="믅됞_PRODUCT DETAIL Q1" xfId="31"/>
    <cellStyle name="백분율_HOBONG" xfId="32"/>
    <cellStyle name="뷭?_BOOKSHIP" xfId="33"/>
    <cellStyle name="콤마 [0]_1202" xfId="34"/>
    <cellStyle name="콤마_1202" xfId="35"/>
    <cellStyle name="통화 [0]_1202" xfId="36"/>
    <cellStyle name="통화_1202" xfId="37"/>
    <cellStyle name="표준_(정보부문)월별인원계획" xfId="3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theme" Target="theme/theme1.xml"/><Relationship Id="rId5" Type="http://schemas.openxmlformats.org/officeDocument/2006/relationships/externalLink" Target="externalLinks/externalLink4.xml"/><Relationship Id="rId10" Type="http://schemas.openxmlformats.org/officeDocument/2006/relationships/externalLink" Target="externalLinks/externalLink9.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ay7\d\LUUDIA\HUNG\LUUXLS\KHKTHUAT\CYEN\LUUXLS\KHKTHUAT\CBINH\NKUBAN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ay7\d\LUUDIA\HUNG\LUUXLS\KHKTHUAT\CYEN\LUUXLS\KHKTHUAT\CBINH\NKUBAN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OANH\2021\HDONG_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Xddd_n2\c\DATA\NHUT\DT_MAU\DU_TOAN.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ay7\d\LUU\Dulieu\EXCEL\FILE_LE\Nam%202002\DMChau\DMChau\Khandai_DMC.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ay7\d\HUNG\LUUXLS\KHKTHUAT\CBINH\CDSPHAM5.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May7\d\LUUDIA\HUNG\LUUXLS\KHKTHUAT\CYEN\LUUXLS\KHKTHUAT\CBINH\CDSPHAM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Binh\d\NHUT\HO-SO-1999\THI%20XA\LE%20VAN%20TAM\BC-LE%20VAN%20TAM.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ay7\d\CHIN\duthau-phongcanhsat\HUNG\LUUXLS\KHKTHUAT\CBINH\CDSPHAM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3)"/>
      <sheetName val="Sheet1 (4)"/>
      <sheetName val="Sheet1"/>
      <sheetName val="kiem ke quy"/>
      <sheetName val="Sheet3"/>
      <sheetName val="00000000"/>
      <sheetName val="10000000"/>
      <sheetName val="XL4Poppy"/>
    </sheetNames>
    <sheetDataSet>
      <sheetData sheetId="0" refreshError="1"/>
      <sheetData sheetId="1" refreshError="1">
        <row r="51">
          <cell r="J51">
            <v>12152369.620000003</v>
          </cell>
          <cell r="K51">
            <v>480591.08999999997</v>
          </cell>
        </row>
      </sheetData>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3)"/>
      <sheetName val="Sheet1 (4)"/>
      <sheetName val="Sheet1 (5)"/>
      <sheetName val="Sheet9 (2)"/>
    </sheetNames>
    <sheetDataSet>
      <sheetData sheetId="0" refreshError="1"/>
      <sheetData sheetId="1" refreshError="1"/>
      <sheetData sheetId="2" refreshError="1"/>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6"/>
      <sheetName val="Sheet52"/>
      <sheetName val="Sheet1"/>
      <sheetName val="Sheet2"/>
      <sheetName val="Sheet3"/>
      <sheetName val="Sheet4"/>
      <sheetName val="Sheet5"/>
      <sheetName val="Sheet6"/>
      <sheetName val="Sheet7"/>
      <sheetName val="Sheet8"/>
      <sheetName val="Sheet9"/>
      <sheetName val="Sheet10"/>
      <sheetName val="Sheet11"/>
      <sheetName val="Sheet12"/>
      <sheetName val="Sheet13"/>
      <sheetName val="Sheet15"/>
      <sheetName val="Sheet16"/>
      <sheetName val="Sheet17"/>
      <sheetName val="Sheet18"/>
      <sheetName val="Sheet20"/>
      <sheetName val="Sheet21"/>
      <sheetName val="Sheet22"/>
      <sheetName val="Sheet23"/>
      <sheetName val="Sheet24"/>
      <sheetName val="Sheet25"/>
      <sheetName val="Sheet19"/>
      <sheetName val="XDCB"/>
      <sheetName val="Sheet1 (6)"/>
      <sheetName val="XL4Poppy"/>
      <sheetName val="DI-ESTI"/>
      <sheetName val="A1.CN"/>
      <sheetName val="DLdauva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DCB"/>
      <sheetName val="BANGTRA"/>
      <sheetName val="Sheet1"/>
      <sheetName val="Sheet2"/>
      <sheetName val="Sheet3"/>
      <sheetName val="C.SET"/>
      <sheetName val="DIEN"/>
      <sheetName val="NUOC"/>
      <sheetName val="LEPHIQUACAU"/>
      <sheetName val="Sheet5"/>
      <sheetName val="PTVL"/>
      <sheetName val="DIA CHI VL"/>
      <sheetName val="DON GIA"/>
      <sheetName val="VAN CHUYEN VT (2)"/>
      <sheetName val="THVL"/>
      <sheetName val="KINH PHI"/>
      <sheetName val="Sheet4"/>
      <sheetName val="Sheet4 (2)"/>
      <sheetName val="SL&amp;DATA"/>
      <sheetName val="KINH PHI (2)"/>
      <sheetName val="BC L-V-Tam"/>
      <sheetName val="gvl"/>
      <sheetName val="DU_TOAN"/>
      <sheetName val="DG"/>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oiluong"/>
      <sheetName val="vattu"/>
      <sheetName val="kinhphi"/>
      <sheetName val="dinhmuc"/>
      <sheetName val="khoan"/>
      <sheetName val="Sheet6"/>
      <sheetName val="XL4Poppy"/>
    </sheetNames>
    <sheetDataSet>
      <sheetData sheetId="0"/>
      <sheetData sheetId="1"/>
      <sheetData sheetId="2"/>
      <sheetData sheetId="3"/>
      <sheetData sheetId="4"/>
      <sheetData sheetId="5"/>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1 (2)"/>
      <sheetName val="Sheet1 (3)"/>
      <sheetName val="Sheet2"/>
      <sheetName val="Sheet3  "/>
      <sheetName val="Sheet1 (4)"/>
      <sheetName val="Sheet1 (5)"/>
      <sheetName val="Sheet1 (6)"/>
      <sheetName val="Sheet2 (2)"/>
      <sheetName val="kiem ke quy"/>
      <sheetName val="Sheet3"/>
      <sheetName val="00000000"/>
      <sheetName val="10000000"/>
      <sheetName val="XL4Poppy"/>
    </sheetNames>
    <sheetDataSet>
      <sheetData sheetId="0"/>
      <sheetData sheetId="1"/>
      <sheetData sheetId="2"/>
      <sheetData sheetId="3"/>
      <sheetData sheetId="4"/>
      <sheetData sheetId="5"/>
      <sheetData sheetId="6"/>
      <sheetData sheetId="7" refreshError="1">
        <row r="16">
          <cell r="I16">
            <v>2415421.9700000002</v>
          </cell>
        </row>
      </sheetData>
      <sheetData sheetId="8"/>
      <sheetData sheetId="9"/>
      <sheetData sheetId="10"/>
      <sheetData sheetId="11"/>
      <sheetData sheetId="12"/>
      <sheetData sheetId="1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1 (2)"/>
      <sheetName val="Sheet1 (3)"/>
      <sheetName val="Sheet2"/>
      <sheetName val="Sheet3  "/>
      <sheetName val="Sheet1 (4)"/>
      <sheetName val="Sheet1 (5)"/>
      <sheetName val="Sheet1 (6)"/>
      <sheetName val="Sheet2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6">
          <cell r="I16">
            <v>2415421.9700000002</v>
          </cell>
          <cell r="J16">
            <v>301117.30999999994</v>
          </cell>
        </row>
      </sheetData>
      <sheetData sheetId="8" refreshError="1">
        <row r="15">
          <cell r="F15">
            <v>11357975.9</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L KPHI 1"/>
      <sheetName val="Sheet1"/>
      <sheetName val="BC (CU)"/>
      <sheetName val="BC L-V-Tam"/>
      <sheetName val="DG-K.PHI 1"/>
      <sheetName val="DG-K.PHI 2"/>
      <sheetName val="DG-K.PHI 3"/>
      <sheetName val="CONG-SUA"/>
      <sheetName val="DEN BU"/>
      <sheetName val="TH KPHI 1"/>
      <sheetName val="TH KPHI 2"/>
      <sheetName val="TH KPHI 3"/>
      <sheetName val="cong trai"/>
      <sheetName val="cong phai"/>
      <sheetName val="KCAU 2L (p.an 1)"/>
      <sheetName val="KCAU 3L (p.an 2)"/>
      <sheetName val="TH KPHI 2 (2)"/>
      <sheetName val="TH KPHI (chinh)"/>
      <sheetName val="CONG-LVT (CU)"/>
      <sheetName val="TH VLIEU 1"/>
      <sheetName val="BIA BCAO"/>
      <sheetName val="MUC LUC (D)"/>
      <sheetName val="CAC CT NAM 2004"/>
      <sheetName val="T3"/>
      <sheetName val="T4"/>
      <sheetName val="T5"/>
      <sheetName val="T6"/>
      <sheetName val="T7"/>
      <sheetName val="T8"/>
      <sheetName val="T9"/>
      <sheetName val="T10"/>
      <sheetName val="T11"/>
      <sheetName val="T12"/>
      <sheetName val="DThu"/>
      <sheetName val="Chart1"/>
      <sheetName val="THop Vtu"/>
      <sheetName val="XL4Poppy"/>
      <sheetName val="BC L_V_Tam"/>
      <sheetName val="Giathanh1m3BT"/>
      <sheetName val="Sheet2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 sheetId="35"/>
      <sheetData sheetId="36"/>
      <sheetData sheetId="37"/>
      <sheetData sheetId="38" refreshError="1"/>
      <sheetData sheetId="3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1 (2)"/>
      <sheetName val="Sheet1 (3)"/>
      <sheetName val="Sheet2"/>
      <sheetName val="Sheet3  "/>
      <sheetName val="Sheet1 (4)"/>
      <sheetName val="Sheet1 (5)"/>
      <sheetName val="Sheet1 (6)"/>
      <sheetName val="Sheet2 (2)"/>
    </sheetNames>
    <sheetDataSet>
      <sheetData sheetId="0"/>
      <sheetData sheetId="1"/>
      <sheetData sheetId="2"/>
      <sheetData sheetId="3"/>
      <sheetData sheetId="4"/>
      <sheetData sheetId="5"/>
      <sheetData sheetId="6"/>
      <sheetData sheetId="7" refreshError="1">
        <row r="16">
          <cell r="I16">
            <v>2415421.9700000002</v>
          </cell>
        </row>
      </sheetData>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8"/>
  <sheetViews>
    <sheetView tabSelected="1" topLeftCell="A67" workbookViewId="0">
      <selection activeCell="F79" sqref="F79"/>
    </sheetView>
  </sheetViews>
  <sheetFormatPr defaultRowHeight="12.75"/>
  <cols>
    <col min="1" max="1" width="2.7109375" style="1" customWidth="1"/>
    <col min="2" max="2" width="6.7109375" style="1" customWidth="1"/>
    <col min="3" max="3" width="30.85546875" style="1" customWidth="1"/>
    <col min="4" max="4" width="12" style="4" customWidth="1"/>
    <col min="5" max="5" width="13.28515625" style="26" customWidth="1"/>
    <col min="6" max="6" width="10" style="1" customWidth="1"/>
    <col min="7" max="7" width="11.7109375" style="1" hidden="1" customWidth="1"/>
    <col min="8" max="8" width="13" style="1" customWidth="1"/>
    <col min="9" max="9" width="9.140625" style="1"/>
    <col min="10" max="10" width="9.5703125" style="1" bestFit="1" customWidth="1"/>
    <col min="11" max="16384" width="9.140625" style="1"/>
  </cols>
  <sheetData>
    <row r="1" spans="1:8" ht="15">
      <c r="B1" s="127" t="s">
        <v>0</v>
      </c>
      <c r="C1" s="127"/>
      <c r="D1" s="127"/>
      <c r="E1" s="127"/>
      <c r="F1" s="127"/>
      <c r="G1" s="127"/>
      <c r="H1" s="127"/>
    </row>
    <row r="2" spans="1:8" ht="4.5" customHeight="1">
      <c r="B2" s="32"/>
      <c r="C2" s="32"/>
      <c r="D2" s="2"/>
      <c r="E2" s="25"/>
      <c r="F2" s="32"/>
      <c r="G2" s="32"/>
      <c r="H2" s="32"/>
    </row>
    <row r="3" spans="1:8" ht="14.25">
      <c r="B3" s="3" t="s">
        <v>1</v>
      </c>
    </row>
    <row r="4" spans="1:8" ht="14.25">
      <c r="B4" s="3" t="s">
        <v>2</v>
      </c>
    </row>
    <row r="5" spans="1:8" s="33" customFormat="1" ht="48" customHeight="1">
      <c r="A5" s="130" t="s">
        <v>92</v>
      </c>
      <c r="B5" s="130"/>
      <c r="C5" s="130"/>
      <c r="D5" s="130"/>
      <c r="E5" s="130"/>
      <c r="F5" s="130"/>
      <c r="G5" s="130"/>
      <c r="H5" s="130"/>
    </row>
    <row r="6" spans="1:8" ht="35.25" customHeight="1">
      <c r="B6" s="128" t="s">
        <v>3</v>
      </c>
      <c r="C6" s="128"/>
      <c r="D6" s="128"/>
      <c r="E6" s="128"/>
      <c r="F6" s="128"/>
      <c r="G6" s="128"/>
      <c r="H6" s="128"/>
    </row>
    <row r="7" spans="1:8" s="33" customFormat="1" ht="68.25" customHeight="1">
      <c r="B7" s="129" t="s">
        <v>4</v>
      </c>
      <c r="C7" s="129"/>
      <c r="D7" s="129"/>
      <c r="E7" s="129"/>
      <c r="F7" s="129"/>
      <c r="G7" s="129"/>
      <c r="H7" s="129"/>
    </row>
    <row r="8" spans="1:8" ht="34.5" customHeight="1">
      <c r="B8" s="128" t="s">
        <v>93</v>
      </c>
      <c r="C8" s="128"/>
      <c r="D8" s="128"/>
      <c r="E8" s="128"/>
      <c r="F8" s="128"/>
      <c r="G8" s="128"/>
      <c r="H8" s="128"/>
    </row>
    <row r="9" spans="1:8" ht="15.75">
      <c r="B9" s="5"/>
      <c r="C9" s="6"/>
      <c r="D9" s="7"/>
      <c r="E9" s="27"/>
      <c r="F9" s="6"/>
      <c r="G9" s="8"/>
      <c r="H9" s="9" t="s">
        <v>5</v>
      </c>
    </row>
    <row r="10" spans="1:8" ht="84.75" customHeight="1">
      <c r="B10" s="10" t="s">
        <v>6</v>
      </c>
      <c r="C10" s="10" t="s">
        <v>7</v>
      </c>
      <c r="D10" s="11" t="s">
        <v>94</v>
      </c>
      <c r="E10" s="28" t="s">
        <v>95</v>
      </c>
      <c r="F10" s="10" t="s">
        <v>96</v>
      </c>
      <c r="G10" s="10" t="s">
        <v>91</v>
      </c>
      <c r="H10" s="10" t="s">
        <v>97</v>
      </c>
    </row>
    <row r="11" spans="1:8" ht="16.5" customHeight="1">
      <c r="B11" s="10">
        <v>1</v>
      </c>
      <c r="C11" s="10">
        <v>2</v>
      </c>
      <c r="D11" s="12">
        <v>3</v>
      </c>
      <c r="E11" s="29">
        <v>4</v>
      </c>
      <c r="F11" s="13">
        <v>5</v>
      </c>
      <c r="G11" s="14"/>
      <c r="H11" s="12">
        <v>6</v>
      </c>
    </row>
    <row r="12" spans="1:8" ht="19.5" customHeight="1">
      <c r="B12" s="15" t="s">
        <v>8</v>
      </c>
      <c r="C12" s="16" t="s">
        <v>9</v>
      </c>
      <c r="D12" s="17">
        <f>SUM(D13)</f>
        <v>9440</v>
      </c>
      <c r="E12" s="17">
        <f>SUM(E13)</f>
        <v>1715.4299999999998</v>
      </c>
      <c r="F12" s="18">
        <f t="shared" ref="F12:F73" si="0">E12/D12</f>
        <v>0.18171927966101692</v>
      </c>
      <c r="G12" s="19">
        <f>SUM(G13)</f>
        <v>2769.2449999999999</v>
      </c>
      <c r="H12" s="20">
        <f>E12/G12</f>
        <v>0.61945765000929853</v>
      </c>
    </row>
    <row r="13" spans="1:8" s="33" customFormat="1" ht="17.25" customHeight="1">
      <c r="B13" s="112" t="s">
        <v>10</v>
      </c>
      <c r="C13" s="113" t="s">
        <v>11</v>
      </c>
      <c r="D13" s="114">
        <f>SUM(D14,D19)</f>
        <v>9440</v>
      </c>
      <c r="E13" s="114">
        <f>SUM(E14,E19)</f>
        <v>1715.4299999999998</v>
      </c>
      <c r="F13" s="78">
        <f t="shared" si="0"/>
        <v>0.18171927966101692</v>
      </c>
      <c r="G13" s="115">
        <f>SUM(G14,G19)</f>
        <v>2769.2449999999999</v>
      </c>
      <c r="H13" s="40">
        <f>E13/G13</f>
        <v>0.61945765000929853</v>
      </c>
    </row>
    <row r="14" spans="1:8" s="33" customFormat="1" ht="17.25" customHeight="1">
      <c r="B14" s="112">
        <v>1</v>
      </c>
      <c r="C14" s="113" t="s">
        <v>12</v>
      </c>
      <c r="D14" s="114">
        <f>SUM(D15:D18)</f>
        <v>4675</v>
      </c>
      <c r="E14" s="114">
        <f>SUM(E15:E18)</f>
        <v>1039.3699999999999</v>
      </c>
      <c r="F14" s="78">
        <f t="shared" si="0"/>
        <v>0.22232513368983955</v>
      </c>
      <c r="G14" s="115">
        <f>SUM(G15:G18)</f>
        <v>1247.0849999999998</v>
      </c>
      <c r="H14" s="40">
        <f>E14/G14</f>
        <v>0.83343958110313254</v>
      </c>
    </row>
    <row r="15" spans="1:8" s="33" customFormat="1" ht="17.25" customHeight="1">
      <c r="B15" s="116" t="s">
        <v>13</v>
      </c>
      <c r="C15" s="117" t="s">
        <v>14</v>
      </c>
      <c r="D15" s="51">
        <v>4630</v>
      </c>
      <c r="E15" s="51">
        <v>1033.1500000000001</v>
      </c>
      <c r="F15" s="86">
        <f t="shared" si="0"/>
        <v>0.22314254859611232</v>
      </c>
      <c r="G15" s="51">
        <v>1233.4949999999999</v>
      </c>
      <c r="H15" s="87">
        <f>E15/G15</f>
        <v>0.83757939837615891</v>
      </c>
    </row>
    <row r="16" spans="1:8" s="33" customFormat="1" ht="17.25" customHeight="1">
      <c r="B16" s="116" t="s">
        <v>15</v>
      </c>
      <c r="C16" s="117" t="s">
        <v>17</v>
      </c>
      <c r="D16" s="51">
        <v>45</v>
      </c>
      <c r="E16" s="51">
        <v>6.1</v>
      </c>
      <c r="F16" s="86">
        <f t="shared" si="0"/>
        <v>0.13555555555555554</v>
      </c>
      <c r="G16" s="51">
        <f>13.05+0.05</f>
        <v>13.100000000000001</v>
      </c>
      <c r="H16" s="87">
        <f>E16/G16</f>
        <v>0.465648854961832</v>
      </c>
    </row>
    <row r="17" spans="2:8" s="33" customFormat="1" ht="17.25" customHeight="1">
      <c r="B17" s="116" t="s">
        <v>16</v>
      </c>
      <c r="C17" s="118" t="s">
        <v>19</v>
      </c>
      <c r="D17" s="51"/>
      <c r="E17" s="51">
        <v>0.05</v>
      </c>
      <c r="F17" s="86"/>
      <c r="G17" s="51"/>
      <c r="H17" s="87"/>
    </row>
    <row r="18" spans="2:8" s="33" customFormat="1" ht="17.25" customHeight="1">
      <c r="B18" s="116" t="s">
        <v>18</v>
      </c>
      <c r="C18" s="118" t="s">
        <v>20</v>
      </c>
      <c r="D18" s="51"/>
      <c r="E18" s="51">
        <v>7.0000000000000007E-2</v>
      </c>
      <c r="F18" s="86"/>
      <c r="G18" s="51">
        <v>0.49</v>
      </c>
      <c r="H18" s="87"/>
    </row>
    <row r="19" spans="2:8" s="33" customFormat="1" ht="17.25" customHeight="1">
      <c r="B19" s="75">
        <v>2</v>
      </c>
      <c r="C19" s="76" t="s">
        <v>21</v>
      </c>
      <c r="D19" s="114">
        <f>SUM(D20:D22)</f>
        <v>4765</v>
      </c>
      <c r="E19" s="114">
        <f>SUM(E20:E22)</f>
        <v>676.06</v>
      </c>
      <c r="F19" s="78">
        <f t="shared" si="0"/>
        <v>0.14188037775445958</v>
      </c>
      <c r="G19" s="115">
        <f>SUM(G20:G22)</f>
        <v>1522.1599999999999</v>
      </c>
      <c r="H19" s="40">
        <f t="shared" ref="H19:H24" si="1">E19/G19</f>
        <v>0.44414516213801442</v>
      </c>
    </row>
    <row r="20" spans="2:8" s="33" customFormat="1" ht="17.25" customHeight="1">
      <c r="B20" s="34" t="s">
        <v>22</v>
      </c>
      <c r="C20" s="119" t="s">
        <v>23</v>
      </c>
      <c r="D20" s="51">
        <v>3735</v>
      </c>
      <c r="E20" s="51">
        <v>497.64</v>
      </c>
      <c r="F20" s="86">
        <f t="shared" si="0"/>
        <v>0.13323694779116466</v>
      </c>
      <c r="G20" s="51">
        <v>1127.4000000000001</v>
      </c>
      <c r="H20" s="87">
        <f t="shared" si="1"/>
        <v>0.44140500266098986</v>
      </c>
    </row>
    <row r="21" spans="2:8" s="33" customFormat="1" ht="17.25" customHeight="1">
      <c r="B21" s="34" t="s">
        <v>24</v>
      </c>
      <c r="C21" s="119" t="s">
        <v>25</v>
      </c>
      <c r="D21" s="51">
        <v>990</v>
      </c>
      <c r="E21" s="51">
        <v>168.03</v>
      </c>
      <c r="F21" s="86">
        <f t="shared" si="0"/>
        <v>0.16972727272727273</v>
      </c>
      <c r="G21" s="51">
        <v>259.87</v>
      </c>
      <c r="H21" s="87">
        <f t="shared" si="1"/>
        <v>0.64659252703274717</v>
      </c>
    </row>
    <row r="22" spans="2:8" s="33" customFormat="1" ht="17.25" customHeight="1">
      <c r="B22" s="34" t="s">
        <v>26</v>
      </c>
      <c r="C22" s="119" t="s">
        <v>27</v>
      </c>
      <c r="D22" s="51">
        <v>40</v>
      </c>
      <c r="E22" s="51">
        <v>10.39</v>
      </c>
      <c r="F22" s="86">
        <f t="shared" si="0"/>
        <v>0.25975000000000004</v>
      </c>
      <c r="G22" s="51">
        <v>134.88999999999999</v>
      </c>
      <c r="H22" s="87">
        <f t="shared" si="1"/>
        <v>7.7025724664541495E-2</v>
      </c>
    </row>
    <row r="23" spans="2:8" s="33" customFormat="1" ht="17.25" customHeight="1">
      <c r="B23" s="112" t="s">
        <v>28</v>
      </c>
      <c r="C23" s="113" t="s">
        <v>29</v>
      </c>
      <c r="D23" s="114">
        <f>SUM(D24,D31)</f>
        <v>4176</v>
      </c>
      <c r="E23" s="114">
        <f>SUM(E24,E31)</f>
        <v>558.16199999999992</v>
      </c>
      <c r="F23" s="78">
        <f t="shared" si="0"/>
        <v>0.13365948275862066</v>
      </c>
      <c r="G23" s="115">
        <f>SUM(G24,G31)</f>
        <v>1255.7569999999998</v>
      </c>
      <c r="H23" s="40">
        <f t="shared" si="1"/>
        <v>0.44448249143743573</v>
      </c>
    </row>
    <row r="24" spans="2:8" s="33" customFormat="1" ht="17.25" customHeight="1">
      <c r="B24" s="112">
        <v>1</v>
      </c>
      <c r="C24" s="113" t="s">
        <v>30</v>
      </c>
      <c r="D24" s="114">
        <f>D25+D26</f>
        <v>4176</v>
      </c>
      <c r="E24" s="114">
        <f>E25+E26</f>
        <v>558.16199999999992</v>
      </c>
      <c r="F24" s="78">
        <f t="shared" si="0"/>
        <v>0.13365948275862066</v>
      </c>
      <c r="G24" s="115">
        <f>SUM(G25+G26)</f>
        <v>1255.7569999999998</v>
      </c>
      <c r="H24" s="40">
        <f t="shared" si="1"/>
        <v>0.44448249143743573</v>
      </c>
    </row>
    <row r="25" spans="2:8" s="33" customFormat="1" ht="17.25" customHeight="1">
      <c r="B25" s="112" t="s">
        <v>13</v>
      </c>
      <c r="C25" s="113" t="s">
        <v>31</v>
      </c>
      <c r="D25" s="114"/>
      <c r="E25" s="51"/>
      <c r="F25" s="73"/>
      <c r="G25" s="115"/>
      <c r="H25" s="40"/>
    </row>
    <row r="26" spans="2:8" s="33" customFormat="1" ht="17.25" customHeight="1">
      <c r="B26" s="112" t="s">
        <v>15</v>
      </c>
      <c r="C26" s="113" t="s">
        <v>32</v>
      </c>
      <c r="D26" s="114">
        <f>SUM(D27:D30)</f>
        <v>4176</v>
      </c>
      <c r="E26" s="114">
        <f>SUM(E27:E30)</f>
        <v>558.16199999999992</v>
      </c>
      <c r="F26" s="78">
        <f t="shared" si="0"/>
        <v>0.13365948275862066</v>
      </c>
      <c r="G26" s="115">
        <f>SUM(G27:G30)</f>
        <v>1255.7569999999998</v>
      </c>
      <c r="H26" s="40">
        <f>E26/G26</f>
        <v>0.44448249143743573</v>
      </c>
    </row>
    <row r="27" spans="2:8" s="33" customFormat="1" ht="17.25" customHeight="1">
      <c r="B27" s="116" t="s">
        <v>33</v>
      </c>
      <c r="C27" s="120" t="s">
        <v>34</v>
      </c>
      <c r="D27" s="121">
        <v>204.78182000000001</v>
      </c>
      <c r="E27" s="51">
        <v>49.765999999999998</v>
      </c>
      <c r="F27" s="86">
        <f>E27/D27</f>
        <v>0.24301961961271756</v>
      </c>
      <c r="G27" s="51">
        <v>80.033000000000001</v>
      </c>
      <c r="H27" s="87">
        <f>E27/G27</f>
        <v>0.62181849986880411</v>
      </c>
    </row>
    <row r="28" spans="2:8" s="33" customFormat="1" ht="17.25" customHeight="1">
      <c r="B28" s="116" t="s">
        <v>35</v>
      </c>
      <c r="C28" s="120" t="s">
        <v>36</v>
      </c>
      <c r="D28" s="121">
        <v>3956.2181799999998</v>
      </c>
      <c r="E28" s="51">
        <v>505.476</v>
      </c>
      <c r="F28" s="86">
        <f t="shared" si="0"/>
        <v>0.12776747312758166</v>
      </c>
      <c r="G28" s="51">
        <v>1175.7239999999999</v>
      </c>
      <c r="H28" s="87">
        <f>E28/G28</f>
        <v>0.4299274319483144</v>
      </c>
    </row>
    <row r="29" spans="2:8" s="33" customFormat="1" ht="17.25" customHeight="1">
      <c r="B29" s="116" t="s">
        <v>37</v>
      </c>
      <c r="C29" s="120" t="s">
        <v>38</v>
      </c>
      <c r="D29" s="121">
        <v>0</v>
      </c>
      <c r="E29" s="51"/>
      <c r="F29" s="73"/>
      <c r="G29" s="39"/>
      <c r="H29" s="40"/>
    </row>
    <row r="30" spans="2:8" s="33" customFormat="1" ht="17.25" customHeight="1">
      <c r="B30" s="116" t="s">
        <v>39</v>
      </c>
      <c r="C30" s="120" t="s">
        <v>40</v>
      </c>
      <c r="D30" s="121">
        <v>15</v>
      </c>
      <c r="E30" s="51">
        <v>2.92</v>
      </c>
      <c r="F30" s="38"/>
      <c r="G30" s="39"/>
      <c r="H30" s="87"/>
    </row>
    <row r="31" spans="2:8" s="33" customFormat="1" ht="17.25" customHeight="1">
      <c r="B31" s="112">
        <v>2</v>
      </c>
      <c r="C31" s="113" t="s">
        <v>41</v>
      </c>
      <c r="D31" s="114"/>
      <c r="E31" s="122"/>
      <c r="F31" s="38"/>
      <c r="G31" s="123"/>
      <c r="H31" s="124"/>
    </row>
    <row r="32" spans="2:8" s="33" customFormat="1" ht="17.25" customHeight="1">
      <c r="B32" s="112" t="s">
        <v>42</v>
      </c>
      <c r="C32" s="113" t="s">
        <v>43</v>
      </c>
      <c r="D32" s="114">
        <f>SUM(D33,D38)</f>
        <v>4757</v>
      </c>
      <c r="E32" s="114">
        <f>SUM(E33,E38)</f>
        <v>1059.2199999999998</v>
      </c>
      <c r="F32" s="78">
        <f t="shared" si="0"/>
        <v>0.2226655455118772</v>
      </c>
      <c r="G32" s="115">
        <f>SUM(G33,G38)</f>
        <v>1274.0629999999999</v>
      </c>
      <c r="H32" s="40">
        <f>E32/G32</f>
        <v>0.83137176105106259</v>
      </c>
    </row>
    <row r="33" spans="2:11" s="33" customFormat="1" ht="17.25" customHeight="1">
      <c r="B33" s="112">
        <v>1</v>
      </c>
      <c r="C33" s="113" t="s">
        <v>12</v>
      </c>
      <c r="D33" s="114">
        <f>SUM(D34:D37)</f>
        <v>4675</v>
      </c>
      <c r="E33" s="114">
        <f>SUM(E34:E37)</f>
        <v>1039.3699999999999</v>
      </c>
      <c r="F33" s="78">
        <f t="shared" si="0"/>
        <v>0.22232513368983955</v>
      </c>
      <c r="G33" s="114">
        <f>SUM(G34:G37)</f>
        <v>1247.0849999999998</v>
      </c>
      <c r="H33" s="40">
        <f>E33/G33</f>
        <v>0.83343958110313254</v>
      </c>
    </row>
    <row r="34" spans="2:11" s="33" customFormat="1" ht="17.25" customHeight="1">
      <c r="B34" s="116" t="s">
        <v>13</v>
      </c>
      <c r="C34" s="117" t="s">
        <v>44</v>
      </c>
      <c r="D34" s="51">
        <v>4630</v>
      </c>
      <c r="E34" s="51">
        <v>1033.1500000000001</v>
      </c>
      <c r="F34" s="86">
        <f t="shared" si="0"/>
        <v>0.22314254859611232</v>
      </c>
      <c r="G34" s="51">
        <f>G15</f>
        <v>1233.4949999999999</v>
      </c>
      <c r="H34" s="87">
        <f>E34/G34</f>
        <v>0.83757939837615891</v>
      </c>
    </row>
    <row r="35" spans="2:11" s="33" customFormat="1" ht="17.25" customHeight="1">
      <c r="B35" s="116" t="s">
        <v>15</v>
      </c>
      <c r="C35" s="117" t="s">
        <v>45</v>
      </c>
      <c r="D35" s="51">
        <v>45</v>
      </c>
      <c r="E35" s="51">
        <v>6.1</v>
      </c>
      <c r="F35" s="86">
        <f t="shared" si="0"/>
        <v>0.13555555555555554</v>
      </c>
      <c r="G35" s="51">
        <f>G16</f>
        <v>13.100000000000001</v>
      </c>
      <c r="H35" s="87">
        <f>E35/G35</f>
        <v>0.465648854961832</v>
      </c>
    </row>
    <row r="36" spans="2:11" s="33" customFormat="1" ht="17.25" customHeight="1">
      <c r="B36" s="116" t="s">
        <v>16</v>
      </c>
      <c r="C36" s="118" t="s">
        <v>46</v>
      </c>
      <c r="D36" s="51">
        <v>0</v>
      </c>
      <c r="E36" s="51">
        <v>0.05</v>
      </c>
      <c r="F36" s="86"/>
      <c r="G36" s="51">
        <f>G17</f>
        <v>0</v>
      </c>
      <c r="H36" s="87"/>
    </row>
    <row r="37" spans="2:11" s="33" customFormat="1" ht="17.25" customHeight="1">
      <c r="B37" s="116" t="s">
        <v>18</v>
      </c>
      <c r="C37" s="118" t="s">
        <v>47</v>
      </c>
      <c r="D37" s="51">
        <v>0</v>
      </c>
      <c r="E37" s="51">
        <v>7.0000000000000007E-2</v>
      </c>
      <c r="F37" s="86"/>
      <c r="G37" s="51">
        <f>G18</f>
        <v>0.49</v>
      </c>
      <c r="H37" s="87"/>
    </row>
    <row r="38" spans="2:11" s="33" customFormat="1" ht="17.25" customHeight="1">
      <c r="B38" s="112">
        <v>2</v>
      </c>
      <c r="C38" s="113" t="s">
        <v>21</v>
      </c>
      <c r="D38" s="114">
        <f>SUM(D39:D41)</f>
        <v>82</v>
      </c>
      <c r="E38" s="114">
        <f>SUM(E39:E41)</f>
        <v>19.850000000000001</v>
      </c>
      <c r="F38" s="73">
        <f t="shared" si="0"/>
        <v>0.24207317073170734</v>
      </c>
      <c r="G38" s="115">
        <f>SUM(G39:G41)</f>
        <v>26.978000000000002</v>
      </c>
      <c r="H38" s="40">
        <f>E38/G38</f>
        <v>0.735784713470235</v>
      </c>
    </row>
    <row r="39" spans="2:11" s="33" customFormat="1" ht="17.25" customHeight="1">
      <c r="B39" s="34" t="s">
        <v>22</v>
      </c>
      <c r="C39" s="119" t="s">
        <v>23</v>
      </c>
      <c r="D39" s="51"/>
      <c r="E39" s="51"/>
      <c r="F39" s="73"/>
      <c r="G39" s="39"/>
      <c r="H39" s="40"/>
    </row>
    <row r="40" spans="2:11" s="33" customFormat="1" ht="17.25" customHeight="1">
      <c r="B40" s="34" t="s">
        <v>24</v>
      </c>
      <c r="C40" s="119" t="s">
        <v>25</v>
      </c>
      <c r="D40" s="51">
        <v>78</v>
      </c>
      <c r="E40" s="89">
        <v>18.82</v>
      </c>
      <c r="F40" s="73"/>
      <c r="G40" s="89">
        <v>26.978000000000002</v>
      </c>
      <c r="H40" s="40"/>
    </row>
    <row r="41" spans="2:11" s="33" customFormat="1" ht="17.25" customHeight="1">
      <c r="B41" s="34" t="s">
        <v>26</v>
      </c>
      <c r="C41" s="119" t="s">
        <v>27</v>
      </c>
      <c r="D41" s="51">
        <v>4</v>
      </c>
      <c r="E41" s="51">
        <v>1.03</v>
      </c>
      <c r="F41" s="93">
        <f t="shared" si="0"/>
        <v>0.25750000000000001</v>
      </c>
      <c r="G41" s="39"/>
      <c r="H41" s="87"/>
      <c r="K41" s="114"/>
    </row>
    <row r="42" spans="2:11" s="33" customFormat="1" ht="17.25" customHeight="1">
      <c r="B42" s="62" t="s">
        <v>48</v>
      </c>
      <c r="C42" s="63" t="s">
        <v>49</v>
      </c>
      <c r="D42" s="64">
        <f>SUM(D44,D62,D72)</f>
        <v>339637.3</v>
      </c>
      <c r="E42" s="65">
        <f>SUM(E44,E62,E72)</f>
        <v>986.65599999999995</v>
      </c>
      <c r="F42" s="66">
        <f t="shared" si="0"/>
        <v>2.9050283935245038E-3</v>
      </c>
      <c r="G42" s="67">
        <f>SUM(G44,G62)</f>
        <v>1041.856</v>
      </c>
      <c r="H42" s="68">
        <f>E42/G42</f>
        <v>0.94701763007555739</v>
      </c>
    </row>
    <row r="43" spans="2:11" s="33" customFormat="1" ht="17.25" customHeight="1">
      <c r="B43" s="69" t="s">
        <v>10</v>
      </c>
      <c r="C43" s="70" t="s">
        <v>50</v>
      </c>
      <c r="D43" s="71">
        <f>D44+D62+D72</f>
        <v>339637.3</v>
      </c>
      <c r="E43" s="72">
        <f>E44+E62+E72</f>
        <v>986.65599999999995</v>
      </c>
      <c r="F43" s="73">
        <f t="shared" si="0"/>
        <v>2.9050283935245038E-3</v>
      </c>
      <c r="G43" s="72">
        <f>G44+G62+G72</f>
        <v>1057.856</v>
      </c>
      <c r="H43" s="74">
        <f>E43/G43</f>
        <v>0.93269405287676199</v>
      </c>
    </row>
    <row r="44" spans="2:11" s="33" customFormat="1" ht="17.25" customHeight="1">
      <c r="B44" s="75">
        <v>1</v>
      </c>
      <c r="C44" s="76" t="s">
        <v>41</v>
      </c>
      <c r="D44" s="77">
        <f>(D45+D51)+D50</f>
        <v>7867</v>
      </c>
      <c r="E44" s="77">
        <f>SUM(E45+E51)+E50</f>
        <v>966.35599999999999</v>
      </c>
      <c r="F44" s="78">
        <f t="shared" si="0"/>
        <v>0.12283665946358205</v>
      </c>
      <c r="G44" s="77">
        <f>SUM(G45+G51)+G50</f>
        <v>1041.856</v>
      </c>
      <c r="H44" s="40">
        <f>E44/G44</f>
        <v>0.92753317157073534</v>
      </c>
    </row>
    <row r="45" spans="2:11" s="33" customFormat="1" ht="17.25" customHeight="1">
      <c r="B45" s="79" t="s">
        <v>13</v>
      </c>
      <c r="C45" s="80" t="s">
        <v>51</v>
      </c>
      <c r="D45" s="81">
        <f>SUM(D46,D47,D48,D49)</f>
        <v>4557</v>
      </c>
      <c r="E45" s="82">
        <f>SUM(E46,E47,E48,E49)</f>
        <v>895.84399999999994</v>
      </c>
      <c r="F45" s="78">
        <f t="shared" si="0"/>
        <v>0.19658635066929997</v>
      </c>
      <c r="G45" s="83">
        <f>SUM(G46:G50)</f>
        <v>983.27300000000002</v>
      </c>
      <c r="H45" s="84">
        <f>E45/G45</f>
        <v>0.91108369699971414</v>
      </c>
    </row>
    <row r="46" spans="2:11" s="33" customFormat="1" ht="17.25" customHeight="1">
      <c r="B46" s="34" t="s">
        <v>52</v>
      </c>
      <c r="C46" s="85" t="s">
        <v>80</v>
      </c>
      <c r="D46" s="36">
        <v>3623.6191760000002</v>
      </c>
      <c r="E46" s="51">
        <v>824.33399999999995</v>
      </c>
      <c r="F46" s="86">
        <f t="shared" si="0"/>
        <v>0.22748913723046263</v>
      </c>
      <c r="G46" s="51">
        <f>868.282+5.811+80.8+6</f>
        <v>960.89300000000003</v>
      </c>
      <c r="H46" s="87"/>
    </row>
    <row r="47" spans="2:11" s="33" customFormat="1" ht="17.25" customHeight="1">
      <c r="B47" s="34" t="s">
        <v>53</v>
      </c>
      <c r="C47" s="85" t="s">
        <v>36</v>
      </c>
      <c r="D47" s="36">
        <v>745.38082399999996</v>
      </c>
      <c r="E47" s="88">
        <v>53.48</v>
      </c>
      <c r="F47" s="86">
        <f t="shared" si="0"/>
        <v>7.1748558962123232E-2</v>
      </c>
      <c r="G47" s="88">
        <f>20.86-G48</f>
        <v>17.625</v>
      </c>
      <c r="H47" s="87"/>
    </row>
    <row r="48" spans="2:11" s="33" customFormat="1" ht="17.25" customHeight="1">
      <c r="B48" s="34" t="s">
        <v>54</v>
      </c>
      <c r="C48" s="85" t="s">
        <v>38</v>
      </c>
      <c r="D48" s="36">
        <v>110</v>
      </c>
      <c r="E48" s="51">
        <v>17.88</v>
      </c>
      <c r="F48" s="86">
        <f t="shared" si="0"/>
        <v>0.16254545454545455</v>
      </c>
      <c r="G48" s="51">
        <v>3.2349999999999999</v>
      </c>
      <c r="H48" s="87"/>
    </row>
    <row r="49" spans="2:11" s="33" customFormat="1" ht="17.25" customHeight="1">
      <c r="B49" s="34" t="s">
        <v>55</v>
      </c>
      <c r="C49" s="85" t="s">
        <v>40</v>
      </c>
      <c r="D49" s="36">
        <v>78</v>
      </c>
      <c r="E49" s="51">
        <v>0.15</v>
      </c>
      <c r="F49" s="86">
        <f t="shared" si="0"/>
        <v>1.923076923076923E-3</v>
      </c>
      <c r="G49" s="51">
        <v>1.52</v>
      </c>
      <c r="H49" s="87"/>
    </row>
    <row r="50" spans="2:11" s="33" customFormat="1" ht="17.25" customHeight="1">
      <c r="B50" s="34" t="s">
        <v>56</v>
      </c>
      <c r="C50" s="85" t="s">
        <v>81</v>
      </c>
      <c r="D50" s="36">
        <v>112</v>
      </c>
      <c r="E50" s="89"/>
      <c r="F50" s="86"/>
      <c r="G50" s="39"/>
      <c r="H50" s="87"/>
    </row>
    <row r="51" spans="2:11" s="33" customFormat="1" ht="17.25" customHeight="1">
      <c r="B51" s="75" t="s">
        <v>15</v>
      </c>
      <c r="C51" s="90" t="s">
        <v>32</v>
      </c>
      <c r="D51" s="81">
        <f>SUM(D52:D61)</f>
        <v>3198</v>
      </c>
      <c r="E51" s="91">
        <f>SUM(E53:E61)</f>
        <v>70.512</v>
      </c>
      <c r="F51" s="92">
        <f>E51/D51</f>
        <v>2.2048780487804877E-2</v>
      </c>
      <c r="G51" s="83">
        <f>SUM(G53:G61)</f>
        <v>58.582999999999998</v>
      </c>
      <c r="H51" s="84">
        <f>E51/G51</f>
        <v>1.2036256251813666</v>
      </c>
      <c r="J51" s="41"/>
    </row>
    <row r="52" spans="2:11" s="33" customFormat="1" ht="17.25" customHeight="1">
      <c r="B52" s="34" t="s">
        <v>57</v>
      </c>
      <c r="C52" s="85" t="s">
        <v>98</v>
      </c>
      <c r="D52" s="36">
        <v>304</v>
      </c>
      <c r="E52" s="47"/>
      <c r="F52" s="93"/>
      <c r="G52" s="39"/>
      <c r="H52" s="87"/>
      <c r="J52" s="41"/>
    </row>
    <row r="53" spans="2:11" s="33" customFormat="1" ht="17.25" customHeight="1">
      <c r="B53" s="34" t="s">
        <v>59</v>
      </c>
      <c r="C53" s="49" t="s">
        <v>58</v>
      </c>
      <c r="D53" s="36">
        <v>16</v>
      </c>
      <c r="E53" s="47"/>
      <c r="F53" s="73"/>
      <c r="G53" s="39"/>
      <c r="H53" s="87"/>
      <c r="K53" s="94"/>
    </row>
    <row r="54" spans="2:11" s="33" customFormat="1" ht="17.25" customHeight="1">
      <c r="B54" s="34" t="s">
        <v>61</v>
      </c>
      <c r="C54" s="49" t="s">
        <v>77</v>
      </c>
      <c r="D54" s="36">
        <v>50</v>
      </c>
      <c r="E54" s="47">
        <v>4.2770000000000001</v>
      </c>
      <c r="F54" s="86">
        <f t="shared" si="0"/>
        <v>8.5540000000000005E-2</v>
      </c>
      <c r="G54" s="47">
        <v>5.117</v>
      </c>
      <c r="H54" s="84">
        <f>E54/G54</f>
        <v>0.83584131326949385</v>
      </c>
    </row>
    <row r="55" spans="2:11" s="33" customFormat="1" ht="17.25" customHeight="1">
      <c r="B55" s="34" t="s">
        <v>63</v>
      </c>
      <c r="C55" s="49" t="s">
        <v>60</v>
      </c>
      <c r="D55" s="36">
        <v>81</v>
      </c>
      <c r="E55" s="47"/>
      <c r="F55" s="86"/>
      <c r="G55" s="95"/>
      <c r="H55" s="87"/>
    </row>
    <row r="56" spans="2:11" s="33" customFormat="1" ht="17.25" customHeight="1">
      <c r="B56" s="34" t="s">
        <v>64</v>
      </c>
      <c r="C56" s="49" t="s">
        <v>62</v>
      </c>
      <c r="D56" s="36">
        <v>54</v>
      </c>
      <c r="E56" s="47"/>
      <c r="F56" s="86"/>
      <c r="G56" s="39"/>
      <c r="H56" s="87"/>
    </row>
    <row r="57" spans="2:11" s="33" customFormat="1" ht="17.25" customHeight="1">
      <c r="B57" s="34" t="s">
        <v>66</v>
      </c>
      <c r="C57" s="49" t="s">
        <v>87</v>
      </c>
      <c r="D57" s="36">
        <v>10</v>
      </c>
      <c r="E57" s="47"/>
      <c r="F57" s="86"/>
      <c r="G57" s="39"/>
      <c r="H57" s="87"/>
    </row>
    <row r="58" spans="2:11" s="33" customFormat="1" ht="17.25" customHeight="1">
      <c r="B58" s="34" t="s">
        <v>67</v>
      </c>
      <c r="C58" s="49" t="s">
        <v>88</v>
      </c>
      <c r="D58" s="36">
        <v>5</v>
      </c>
      <c r="E58" s="47"/>
      <c r="F58" s="86"/>
      <c r="G58" s="39"/>
      <c r="H58" s="87"/>
    </row>
    <row r="59" spans="2:11" s="33" customFormat="1" ht="17.25" customHeight="1">
      <c r="B59" s="34" t="s">
        <v>69</v>
      </c>
      <c r="C59" s="49" t="s">
        <v>65</v>
      </c>
      <c r="D59" s="36">
        <v>78</v>
      </c>
      <c r="E59" s="47">
        <v>53.14</v>
      </c>
      <c r="F59" s="86">
        <f t="shared" si="0"/>
        <v>0.68128205128205133</v>
      </c>
      <c r="H59" s="84"/>
    </row>
    <row r="60" spans="2:11" s="33" customFormat="1" ht="17.25" customHeight="1">
      <c r="B60" s="34" t="s">
        <v>70</v>
      </c>
      <c r="C60" s="49" t="s">
        <v>78</v>
      </c>
      <c r="D60" s="36">
        <v>2530</v>
      </c>
      <c r="E60" s="50">
        <v>12.91</v>
      </c>
      <c r="F60" s="38"/>
      <c r="G60" s="50">
        <v>53.466000000000001</v>
      </c>
      <c r="H60" s="84">
        <f>E60/G60</f>
        <v>0.24146186361425953</v>
      </c>
      <c r="K60" s="41"/>
    </row>
    <row r="61" spans="2:11" s="33" customFormat="1" ht="36">
      <c r="B61" s="34" t="s">
        <v>71</v>
      </c>
      <c r="C61" s="48" t="s">
        <v>68</v>
      </c>
      <c r="D61" s="36">
        <v>70</v>
      </c>
      <c r="E61" s="37">
        <v>0.185</v>
      </c>
      <c r="F61" s="38"/>
      <c r="G61" s="39"/>
      <c r="H61" s="40"/>
      <c r="J61" s="41"/>
    </row>
    <row r="62" spans="2:11" s="33" customFormat="1" ht="18" customHeight="1">
      <c r="B62" s="75">
        <v>2</v>
      </c>
      <c r="C62" s="76" t="s">
        <v>84</v>
      </c>
      <c r="D62" s="77">
        <f>SUM(D63:D64)</f>
        <v>331750</v>
      </c>
      <c r="E62" s="77">
        <f>SUM(E63:E64)</f>
        <v>0</v>
      </c>
      <c r="F62" s="77">
        <f>SUM(F63:F64)</f>
        <v>0</v>
      </c>
      <c r="G62" s="77">
        <f>SUM(G63:G64)</f>
        <v>0</v>
      </c>
      <c r="H62" s="77">
        <f>SUM(H63:H64)</f>
        <v>0</v>
      </c>
    </row>
    <row r="63" spans="2:11" s="33" customFormat="1" ht="18" customHeight="1">
      <c r="B63" s="75" t="s">
        <v>22</v>
      </c>
      <c r="C63" s="76" t="s">
        <v>31</v>
      </c>
      <c r="D63" s="77">
        <f>D64</f>
        <v>165875</v>
      </c>
      <c r="E63" s="77">
        <f>E64</f>
        <v>0</v>
      </c>
      <c r="F63" s="77">
        <f>F64</f>
        <v>0</v>
      </c>
      <c r="G63" s="77">
        <f>G64</f>
        <v>0</v>
      </c>
      <c r="H63" s="77">
        <f>H64</f>
        <v>0</v>
      </c>
    </row>
    <row r="64" spans="2:11" s="33" customFormat="1" ht="18" customHeight="1">
      <c r="B64" s="75" t="s">
        <v>24</v>
      </c>
      <c r="C64" s="76" t="s">
        <v>32</v>
      </c>
      <c r="D64" s="77">
        <f>SUM(D65:D69)</f>
        <v>165875</v>
      </c>
      <c r="E64" s="77">
        <f>SUM(E65:E69)</f>
        <v>0</v>
      </c>
      <c r="F64" s="77">
        <f>SUM(F65:F69)</f>
        <v>0</v>
      </c>
      <c r="G64" s="77">
        <f>SUM(G65:G69)</f>
        <v>0</v>
      </c>
      <c r="H64" s="77">
        <f>SUM(H65:H69)</f>
        <v>0</v>
      </c>
    </row>
    <row r="65" spans="2:8" ht="30" customHeight="1">
      <c r="B65" s="53" t="s">
        <v>79</v>
      </c>
      <c r="C65" s="54" t="s">
        <v>100</v>
      </c>
      <c r="D65" s="36">
        <v>700</v>
      </c>
      <c r="E65" s="55"/>
      <c r="F65" s="56"/>
      <c r="G65" s="39"/>
      <c r="H65" s="57"/>
    </row>
    <row r="66" spans="2:8" ht="30" customHeight="1">
      <c r="B66" s="53" t="s">
        <v>72</v>
      </c>
      <c r="C66" s="54" t="s">
        <v>101</v>
      </c>
      <c r="D66" s="36">
        <v>200</v>
      </c>
      <c r="E66" s="55"/>
      <c r="F66" s="56"/>
      <c r="G66" s="39"/>
      <c r="H66" s="57"/>
    </row>
    <row r="67" spans="2:8" ht="20.25" customHeight="1">
      <c r="B67" s="53" t="s">
        <v>82</v>
      </c>
      <c r="C67" s="54" t="s">
        <v>102</v>
      </c>
      <c r="D67" s="58">
        <v>4875</v>
      </c>
      <c r="E67" s="59"/>
      <c r="F67" s="38"/>
      <c r="G67" s="60"/>
      <c r="H67" s="57"/>
    </row>
    <row r="68" spans="2:8" ht="35.25" customHeight="1">
      <c r="B68" s="53" t="s">
        <v>83</v>
      </c>
      <c r="C68" s="54" t="s">
        <v>103</v>
      </c>
      <c r="D68" s="58">
        <v>100</v>
      </c>
      <c r="E68" s="59"/>
      <c r="F68" s="38"/>
      <c r="G68" s="60"/>
      <c r="H68" s="57"/>
    </row>
    <row r="69" spans="2:8" ht="18" customHeight="1">
      <c r="B69" s="53" t="s">
        <v>105</v>
      </c>
      <c r="C69" s="61" t="s">
        <v>104</v>
      </c>
      <c r="D69" s="58">
        <v>160000</v>
      </c>
      <c r="E69" s="59"/>
      <c r="F69" s="38"/>
      <c r="G69" s="60"/>
      <c r="H69" s="57"/>
    </row>
    <row r="70" spans="2:8" s="33" customFormat="1" ht="18" customHeight="1">
      <c r="B70" s="96">
        <v>3</v>
      </c>
      <c r="C70" s="76" t="s">
        <v>86</v>
      </c>
      <c r="D70" s="97">
        <f>D71</f>
        <v>5850</v>
      </c>
      <c r="E70" s="97">
        <f>E71</f>
        <v>0</v>
      </c>
      <c r="F70" s="97">
        <f>F71</f>
        <v>0</v>
      </c>
      <c r="G70" s="97">
        <f>G71</f>
        <v>0</v>
      </c>
      <c r="H70" s="97">
        <f>H71</f>
        <v>0</v>
      </c>
    </row>
    <row r="71" spans="2:8" s="33" customFormat="1" ht="18" customHeight="1">
      <c r="B71" s="98"/>
      <c r="C71" s="85" t="s">
        <v>85</v>
      </c>
      <c r="D71" s="99">
        <v>5850</v>
      </c>
      <c r="E71" s="100"/>
      <c r="F71" s="100"/>
      <c r="G71" s="101"/>
      <c r="H71" s="57"/>
    </row>
    <row r="72" spans="2:8" s="33" customFormat="1" ht="18" customHeight="1">
      <c r="B72" s="96">
        <v>4</v>
      </c>
      <c r="C72" s="102" t="s">
        <v>73</v>
      </c>
      <c r="D72" s="103">
        <f>SUM(D73)</f>
        <v>20.3</v>
      </c>
      <c r="E72" s="104">
        <f>E73</f>
        <v>20.3</v>
      </c>
      <c r="F72" s="78">
        <f t="shared" si="0"/>
        <v>1</v>
      </c>
      <c r="G72" s="105">
        <f>G73</f>
        <v>16</v>
      </c>
      <c r="H72" s="40">
        <f>E72/G72</f>
        <v>1.26875</v>
      </c>
    </row>
    <row r="73" spans="2:8" s="33" customFormat="1" ht="18" customHeight="1">
      <c r="B73" s="106" t="s">
        <v>74</v>
      </c>
      <c r="C73" s="35" t="s">
        <v>99</v>
      </c>
      <c r="D73" s="107">
        <v>20.3</v>
      </c>
      <c r="E73" s="108">
        <v>20.3</v>
      </c>
      <c r="F73" s="86">
        <f t="shared" si="0"/>
        <v>1</v>
      </c>
      <c r="G73" s="108">
        <v>16</v>
      </c>
      <c r="H73" s="87">
        <f>E73/G73</f>
        <v>1.26875</v>
      </c>
    </row>
    <row r="74" spans="2:8" s="33" customFormat="1" ht="18" customHeight="1">
      <c r="B74" s="109" t="s">
        <v>75</v>
      </c>
      <c r="C74" s="110" t="s">
        <v>76</v>
      </c>
      <c r="D74" s="111">
        <f>D75+D76</f>
        <v>2686.57</v>
      </c>
      <c r="E74" s="111">
        <f>E75+E76</f>
        <v>0</v>
      </c>
      <c r="F74" s="111">
        <f>F75+F76</f>
        <v>0</v>
      </c>
      <c r="G74" s="111">
        <f>G75+G76</f>
        <v>0</v>
      </c>
      <c r="H74" s="111">
        <f>H75+H76</f>
        <v>0</v>
      </c>
    </row>
    <row r="75" spans="2:8" s="33" customFormat="1" ht="18.75" customHeight="1">
      <c r="B75" s="34">
        <v>1</v>
      </c>
      <c r="C75" s="35" t="s">
        <v>89</v>
      </c>
      <c r="D75" s="51">
        <v>2686.57</v>
      </c>
      <c r="E75" s="51"/>
      <c r="F75" s="52"/>
      <c r="G75" s="39"/>
      <c r="H75" s="52"/>
    </row>
    <row r="76" spans="2:8" s="33" customFormat="1" ht="16.5" customHeight="1">
      <c r="B76" s="42">
        <v>2</v>
      </c>
      <c r="C76" s="43" t="s">
        <v>90</v>
      </c>
      <c r="D76" s="44"/>
      <c r="E76" s="44"/>
      <c r="F76" s="45"/>
      <c r="G76" s="46"/>
      <c r="H76" s="45"/>
    </row>
    <row r="77" spans="2:8" ht="10.5" customHeight="1"/>
    <row r="78" spans="2:8" ht="17.25" customHeight="1">
      <c r="F78" s="21" t="s">
        <v>108</v>
      </c>
      <c r="G78" s="22"/>
      <c r="H78" s="30"/>
    </row>
    <row r="79" spans="2:8" ht="16.5" customHeight="1">
      <c r="F79" s="23" t="s">
        <v>107</v>
      </c>
      <c r="G79" s="24"/>
      <c r="H79" s="31"/>
    </row>
    <row r="80" spans="2:8" ht="14.25" customHeight="1">
      <c r="E80" s="125" t="s">
        <v>106</v>
      </c>
      <c r="F80" s="125"/>
      <c r="G80" s="125"/>
      <c r="H80" s="125"/>
    </row>
    <row r="88" spans="5:8" ht="15.75">
      <c r="E88" s="126"/>
      <c r="F88" s="126"/>
      <c r="G88" s="126"/>
      <c r="H88" s="126"/>
    </row>
  </sheetData>
  <mergeCells count="7">
    <mergeCell ref="E80:H80"/>
    <mergeCell ref="E88:H88"/>
    <mergeCell ref="B1:H1"/>
    <mergeCell ref="B6:H6"/>
    <mergeCell ref="B7:H7"/>
    <mergeCell ref="B8:H8"/>
    <mergeCell ref="A5:H5"/>
  </mergeCells>
  <pageMargins left="0.78740157480314998" right="0.59055118110236204" top="0.39370078740157499" bottom="0.39370078740157499" header="0.31496062992126" footer="0.31496062992126"/>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BS03.QI-2022</vt:lpstr>
      <vt:lpstr>'BS03.QI-2022'!Print_Titles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DELL</cp:lastModifiedBy>
  <cp:lastPrinted>2023-05-08T07:36:58Z</cp:lastPrinted>
  <dcterms:created xsi:type="dcterms:W3CDTF">2020-02-24T00:59:16Z</dcterms:created>
  <dcterms:modified xsi:type="dcterms:W3CDTF">2023-05-08T07:38:03Z</dcterms:modified>
</cp:coreProperties>
</file>